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5"/>
  </bookViews>
  <sheets>
    <sheet name="AGR" sheetId="1" r:id="rId1"/>
    <sheet name="MSE" sheetId="2" r:id="rId2"/>
    <sheet name="OPS" sheetId="3" r:id="rId3"/>
    <sheet name="TPS" sheetId="4" r:id="rId4"/>
    <sheet name="NPS" sheetId="5" r:id="rId5"/>
    <sheet name="ACP" sheetId="6" r:id="rId6"/>
  </sheets>
  <externalReferences>
    <externalReference r:id="rId7"/>
    <externalReference r:id="rId8"/>
    <externalReference r:id="rId9"/>
  </externalReferences>
  <calcPr calcId="152511"/>
</workbook>
</file>

<file path=xl/calcChain.xml><?xml version="1.0" encoding="utf-8"?>
<calcChain xmlns="http://schemas.openxmlformats.org/spreadsheetml/2006/main">
  <c r="B6" i="6" l="1"/>
  <c r="C6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M6" i="6"/>
  <c r="AN6" i="6"/>
  <c r="AO6" i="6"/>
  <c r="AP6" i="6"/>
  <c r="AQ6" i="6"/>
  <c r="AR6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M7" i="6"/>
  <c r="AN7" i="6"/>
  <c r="AO7" i="6"/>
  <c r="AP7" i="6"/>
  <c r="AQ7" i="6"/>
  <c r="AR7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AO8" i="6"/>
  <c r="AP8" i="6"/>
  <c r="AQ8" i="6"/>
  <c r="AR8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AN9" i="6"/>
  <c r="AO9" i="6"/>
  <c r="AP9" i="6"/>
  <c r="AQ9" i="6"/>
  <c r="AR9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AO10" i="6"/>
  <c r="AP10" i="6"/>
  <c r="AQ10" i="6"/>
  <c r="AR10" i="6"/>
  <c r="B11" i="6"/>
  <c r="C11" i="6"/>
  <c r="D11" i="6"/>
  <c r="E11" i="6"/>
  <c r="F11" i="6"/>
  <c r="G11" i="6"/>
  <c r="H11" i="6"/>
  <c r="I11" i="6"/>
  <c r="J11" i="6"/>
  <c r="K11" i="6"/>
  <c r="L11" i="6"/>
  <c r="M11" i="6"/>
  <c r="N11" i="6"/>
  <c r="O11" i="6"/>
  <c r="P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AD11" i="6"/>
  <c r="AE11" i="6"/>
  <c r="AF11" i="6"/>
  <c r="AG11" i="6"/>
  <c r="AH11" i="6"/>
  <c r="AI11" i="6"/>
  <c r="AJ11" i="6"/>
  <c r="AK11" i="6"/>
  <c r="AL11" i="6"/>
  <c r="AM11" i="6"/>
  <c r="AN11" i="6"/>
  <c r="AO11" i="6"/>
  <c r="AP11" i="6"/>
  <c r="AQ11" i="6"/>
  <c r="AR11" i="6"/>
  <c r="B12" i="6"/>
  <c r="C12" i="6"/>
  <c r="D12" i="6"/>
  <c r="E12" i="6"/>
  <c r="F12" i="6"/>
  <c r="G12" i="6"/>
  <c r="H12" i="6"/>
  <c r="I12" i="6"/>
  <c r="J12" i="6"/>
  <c r="K12" i="6"/>
  <c r="L12" i="6"/>
  <c r="M12" i="6"/>
  <c r="N12" i="6"/>
  <c r="O12" i="6"/>
  <c r="P12" i="6"/>
  <c r="Q12" i="6"/>
  <c r="R12" i="6"/>
  <c r="S12" i="6"/>
  <c r="T12" i="6"/>
  <c r="U12" i="6"/>
  <c r="V12" i="6"/>
  <c r="W12" i="6"/>
  <c r="X12" i="6"/>
  <c r="Y12" i="6"/>
  <c r="Z12" i="6"/>
  <c r="AA12" i="6"/>
  <c r="AB12" i="6"/>
  <c r="AC12" i="6"/>
  <c r="AD12" i="6"/>
  <c r="AE12" i="6"/>
  <c r="AF12" i="6"/>
  <c r="AG12" i="6"/>
  <c r="AH12" i="6"/>
  <c r="AI12" i="6"/>
  <c r="AJ12" i="6"/>
  <c r="AK12" i="6"/>
  <c r="AL12" i="6"/>
  <c r="AM12" i="6"/>
  <c r="AN12" i="6"/>
  <c r="AO12" i="6"/>
  <c r="AP12" i="6"/>
  <c r="AQ12" i="6"/>
  <c r="AR12" i="6"/>
  <c r="B13" i="6"/>
  <c r="C13" i="6"/>
  <c r="D13" i="6"/>
  <c r="E13" i="6"/>
  <c r="F13" i="6"/>
  <c r="G13" i="6"/>
  <c r="H13" i="6"/>
  <c r="I13" i="6"/>
  <c r="J13" i="6"/>
  <c r="K13" i="6"/>
  <c r="L13" i="6"/>
  <c r="M13" i="6"/>
  <c r="N13" i="6"/>
  <c r="O13" i="6"/>
  <c r="P13" i="6"/>
  <c r="Q13" i="6"/>
  <c r="R13" i="6"/>
  <c r="S13" i="6"/>
  <c r="T13" i="6"/>
  <c r="U13" i="6"/>
  <c r="V13" i="6"/>
  <c r="W13" i="6"/>
  <c r="X13" i="6"/>
  <c r="Y13" i="6"/>
  <c r="Z13" i="6"/>
  <c r="AA13" i="6"/>
  <c r="AB13" i="6"/>
  <c r="AC13" i="6"/>
  <c r="AD13" i="6"/>
  <c r="AE13" i="6"/>
  <c r="AF13" i="6"/>
  <c r="AG13" i="6"/>
  <c r="AH13" i="6"/>
  <c r="AI13" i="6"/>
  <c r="AJ13" i="6"/>
  <c r="AK13" i="6"/>
  <c r="AL13" i="6"/>
  <c r="AM13" i="6"/>
  <c r="AN13" i="6"/>
  <c r="AO13" i="6"/>
  <c r="AP13" i="6"/>
  <c r="AQ13" i="6"/>
  <c r="AR13" i="6"/>
  <c r="B14" i="6"/>
  <c r="C14" i="6"/>
  <c r="D14" i="6"/>
  <c r="E14" i="6"/>
  <c r="F14" i="6"/>
  <c r="G14" i="6"/>
  <c r="H14" i="6"/>
  <c r="I14" i="6"/>
  <c r="J14" i="6"/>
  <c r="K14" i="6"/>
  <c r="L14" i="6"/>
  <c r="M14" i="6"/>
  <c r="N14" i="6"/>
  <c r="O14" i="6"/>
  <c r="P14" i="6"/>
  <c r="Q14" i="6"/>
  <c r="R14" i="6"/>
  <c r="S14" i="6"/>
  <c r="T14" i="6"/>
  <c r="U14" i="6"/>
  <c r="V14" i="6"/>
  <c r="W14" i="6"/>
  <c r="X14" i="6"/>
  <c r="Y14" i="6"/>
  <c r="Z14" i="6"/>
  <c r="AA14" i="6"/>
  <c r="AB14" i="6"/>
  <c r="AC14" i="6"/>
  <c r="AD14" i="6"/>
  <c r="AE14" i="6"/>
  <c r="AF14" i="6"/>
  <c r="AG14" i="6"/>
  <c r="AH14" i="6"/>
  <c r="AI14" i="6"/>
  <c r="AJ14" i="6"/>
  <c r="AK14" i="6"/>
  <c r="AL14" i="6"/>
  <c r="AM14" i="6"/>
  <c r="AN14" i="6"/>
  <c r="AO14" i="6"/>
  <c r="AP14" i="6"/>
  <c r="AQ14" i="6"/>
  <c r="AR14" i="6"/>
  <c r="B15" i="6"/>
  <c r="C15" i="6"/>
  <c r="D15" i="6"/>
  <c r="E15" i="6"/>
  <c r="F15" i="6"/>
  <c r="G15" i="6"/>
  <c r="H15" i="6"/>
  <c r="I15" i="6"/>
  <c r="J15" i="6"/>
  <c r="K15" i="6"/>
  <c r="L15" i="6"/>
  <c r="M15" i="6"/>
  <c r="N15" i="6"/>
  <c r="O15" i="6"/>
  <c r="P15" i="6"/>
  <c r="Q15" i="6"/>
  <c r="R15" i="6"/>
  <c r="S15" i="6"/>
  <c r="T15" i="6"/>
  <c r="U15" i="6"/>
  <c r="V15" i="6"/>
  <c r="W15" i="6"/>
  <c r="X15" i="6"/>
  <c r="Y15" i="6"/>
  <c r="Z15" i="6"/>
  <c r="AA15" i="6"/>
  <c r="AB15" i="6"/>
  <c r="AC15" i="6"/>
  <c r="AD15" i="6"/>
  <c r="AE15" i="6"/>
  <c r="AF15" i="6"/>
  <c r="AG15" i="6"/>
  <c r="AH15" i="6"/>
  <c r="AI15" i="6"/>
  <c r="AJ15" i="6"/>
  <c r="AK15" i="6"/>
  <c r="AL15" i="6"/>
  <c r="AM15" i="6"/>
  <c r="AN15" i="6"/>
  <c r="AO15" i="6"/>
  <c r="AP15" i="6"/>
  <c r="AQ15" i="6"/>
  <c r="AR15" i="6"/>
  <c r="B16" i="6"/>
  <c r="C16" i="6"/>
  <c r="D16" i="6"/>
  <c r="E16" i="6"/>
  <c r="F16" i="6"/>
  <c r="G16" i="6"/>
  <c r="H16" i="6"/>
  <c r="I16" i="6"/>
  <c r="J16" i="6"/>
  <c r="K16" i="6"/>
  <c r="L16" i="6"/>
  <c r="M16" i="6"/>
  <c r="N16" i="6"/>
  <c r="O16" i="6"/>
  <c r="P16" i="6"/>
  <c r="Q16" i="6"/>
  <c r="R16" i="6"/>
  <c r="S16" i="6"/>
  <c r="T16" i="6"/>
  <c r="U16" i="6"/>
  <c r="V16" i="6"/>
  <c r="W16" i="6"/>
  <c r="X16" i="6"/>
  <c r="Y16" i="6"/>
  <c r="Z16" i="6"/>
  <c r="AA16" i="6"/>
  <c r="AB16" i="6"/>
  <c r="AC16" i="6"/>
  <c r="AD16" i="6"/>
  <c r="AE16" i="6"/>
  <c r="AF16" i="6"/>
  <c r="AG16" i="6"/>
  <c r="AH16" i="6"/>
  <c r="AI16" i="6"/>
  <c r="AJ16" i="6"/>
  <c r="AK16" i="6"/>
  <c r="AL16" i="6"/>
  <c r="AM16" i="6"/>
  <c r="AN16" i="6"/>
  <c r="AO16" i="6"/>
  <c r="AP16" i="6"/>
  <c r="AQ16" i="6"/>
  <c r="AR16" i="6"/>
  <c r="B17" i="6"/>
  <c r="C17" i="6"/>
  <c r="D17" i="6"/>
  <c r="E17" i="6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X17" i="6"/>
  <c r="Y17" i="6"/>
  <c r="Z17" i="6"/>
  <c r="AA17" i="6"/>
  <c r="AB17" i="6"/>
  <c r="AC17" i="6"/>
  <c r="AD17" i="6"/>
  <c r="AE17" i="6"/>
  <c r="AF17" i="6"/>
  <c r="AG17" i="6"/>
  <c r="AH17" i="6"/>
  <c r="AI17" i="6"/>
  <c r="AJ17" i="6"/>
  <c r="AK17" i="6"/>
  <c r="AL17" i="6"/>
  <c r="AM17" i="6"/>
  <c r="AN17" i="6"/>
  <c r="AO17" i="6"/>
  <c r="AP17" i="6"/>
  <c r="AQ17" i="6"/>
  <c r="AR17" i="6"/>
  <c r="B18" i="6"/>
  <c r="C18" i="6"/>
  <c r="D18" i="6"/>
  <c r="E18" i="6"/>
  <c r="F18" i="6"/>
  <c r="G18" i="6"/>
  <c r="H18" i="6"/>
  <c r="I18" i="6"/>
  <c r="J18" i="6"/>
  <c r="K18" i="6"/>
  <c r="L18" i="6"/>
  <c r="M18" i="6"/>
  <c r="N18" i="6"/>
  <c r="O18" i="6"/>
  <c r="P18" i="6"/>
  <c r="Q18" i="6"/>
  <c r="R18" i="6"/>
  <c r="S18" i="6"/>
  <c r="T18" i="6"/>
  <c r="U18" i="6"/>
  <c r="V18" i="6"/>
  <c r="W18" i="6"/>
  <c r="X18" i="6"/>
  <c r="Y18" i="6"/>
  <c r="Z18" i="6"/>
  <c r="AA18" i="6"/>
  <c r="AB18" i="6"/>
  <c r="AC18" i="6"/>
  <c r="AD18" i="6"/>
  <c r="AE18" i="6"/>
  <c r="AF18" i="6"/>
  <c r="AG18" i="6"/>
  <c r="AH18" i="6"/>
  <c r="AI18" i="6"/>
  <c r="AJ18" i="6"/>
  <c r="AK18" i="6"/>
  <c r="AL18" i="6"/>
  <c r="AM18" i="6"/>
  <c r="AN18" i="6"/>
  <c r="AO18" i="6"/>
  <c r="AP18" i="6"/>
  <c r="AQ18" i="6"/>
  <c r="AR18" i="6"/>
  <c r="B19" i="6"/>
  <c r="C19" i="6"/>
  <c r="D19" i="6"/>
  <c r="E19" i="6"/>
  <c r="F19" i="6"/>
  <c r="G19" i="6"/>
  <c r="H19" i="6"/>
  <c r="I19" i="6"/>
  <c r="J19" i="6"/>
  <c r="K19" i="6"/>
  <c r="L19" i="6"/>
  <c r="M19" i="6"/>
  <c r="N19" i="6"/>
  <c r="O19" i="6"/>
  <c r="P19" i="6"/>
  <c r="Q19" i="6"/>
  <c r="R19" i="6"/>
  <c r="S19" i="6"/>
  <c r="T19" i="6"/>
  <c r="U19" i="6"/>
  <c r="V19" i="6"/>
  <c r="W19" i="6"/>
  <c r="X19" i="6"/>
  <c r="Y19" i="6"/>
  <c r="Z19" i="6"/>
  <c r="AA19" i="6"/>
  <c r="AB19" i="6"/>
  <c r="AC19" i="6"/>
  <c r="AD19" i="6"/>
  <c r="AE19" i="6"/>
  <c r="AF19" i="6"/>
  <c r="AG19" i="6"/>
  <c r="AH19" i="6"/>
  <c r="AI19" i="6"/>
  <c r="AJ19" i="6"/>
  <c r="AK19" i="6"/>
  <c r="AL19" i="6"/>
  <c r="AM19" i="6"/>
  <c r="AN19" i="6"/>
  <c r="AO19" i="6"/>
  <c r="AP19" i="6"/>
  <c r="AQ19" i="6"/>
  <c r="AR19" i="6"/>
  <c r="B20" i="6"/>
  <c r="C20" i="6"/>
  <c r="D20" i="6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AB20" i="6"/>
  <c r="AC20" i="6"/>
  <c r="AD20" i="6"/>
  <c r="AE20" i="6"/>
  <c r="AF20" i="6"/>
  <c r="AG20" i="6"/>
  <c r="AH20" i="6"/>
  <c r="AI20" i="6"/>
  <c r="AJ20" i="6"/>
  <c r="AK20" i="6"/>
  <c r="AL20" i="6"/>
  <c r="AM20" i="6"/>
  <c r="AN20" i="6"/>
  <c r="AO20" i="6"/>
  <c r="AP20" i="6"/>
  <c r="AQ20" i="6"/>
  <c r="AR20" i="6"/>
  <c r="B21" i="6"/>
  <c r="C21" i="6"/>
  <c r="D21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W21" i="6"/>
  <c r="X21" i="6"/>
  <c r="Y21" i="6"/>
  <c r="Z21" i="6"/>
  <c r="AA21" i="6"/>
  <c r="AB21" i="6"/>
  <c r="AC21" i="6"/>
  <c r="AD21" i="6"/>
  <c r="AE21" i="6"/>
  <c r="AF21" i="6"/>
  <c r="AG21" i="6"/>
  <c r="AH21" i="6"/>
  <c r="AI21" i="6"/>
  <c r="AJ21" i="6"/>
  <c r="AK21" i="6"/>
  <c r="AL21" i="6"/>
  <c r="AM21" i="6"/>
  <c r="AN21" i="6"/>
  <c r="AO21" i="6"/>
  <c r="AP21" i="6"/>
  <c r="AQ21" i="6"/>
  <c r="AR21" i="6"/>
  <c r="B22" i="6"/>
  <c r="C22" i="6"/>
  <c r="D22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AD22" i="6"/>
  <c r="AE22" i="6"/>
  <c r="AF22" i="6"/>
  <c r="AG22" i="6"/>
  <c r="AH22" i="6"/>
  <c r="AI22" i="6"/>
  <c r="AJ22" i="6"/>
  <c r="AK22" i="6"/>
  <c r="AL22" i="6"/>
  <c r="AM22" i="6"/>
  <c r="AN22" i="6"/>
  <c r="AO22" i="6"/>
  <c r="AP22" i="6"/>
  <c r="AQ22" i="6"/>
  <c r="AR22" i="6"/>
  <c r="B23" i="6"/>
  <c r="C23" i="6"/>
  <c r="D23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AB23" i="6"/>
  <c r="AC23" i="6"/>
  <c r="AD23" i="6"/>
  <c r="AE23" i="6"/>
  <c r="AF23" i="6"/>
  <c r="AG23" i="6"/>
  <c r="AH23" i="6"/>
  <c r="AI23" i="6"/>
  <c r="AJ23" i="6"/>
  <c r="AK23" i="6"/>
  <c r="AL23" i="6"/>
  <c r="AM23" i="6"/>
  <c r="AN23" i="6"/>
  <c r="AO23" i="6"/>
  <c r="AP23" i="6"/>
  <c r="AQ23" i="6"/>
  <c r="AR23" i="6"/>
  <c r="B24" i="6"/>
  <c r="C24" i="6"/>
  <c r="D24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AD24" i="6"/>
  <c r="AE24" i="6"/>
  <c r="AF24" i="6"/>
  <c r="AG24" i="6"/>
  <c r="AH24" i="6"/>
  <c r="AI24" i="6"/>
  <c r="AJ24" i="6"/>
  <c r="AK24" i="6"/>
  <c r="AL24" i="6"/>
  <c r="AM24" i="6"/>
  <c r="AN24" i="6"/>
  <c r="AO24" i="6"/>
  <c r="AP24" i="6"/>
  <c r="AQ24" i="6"/>
  <c r="AR24" i="6"/>
  <c r="B25" i="6"/>
  <c r="C25" i="6"/>
  <c r="D25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Y25" i="6"/>
  <c r="Z25" i="6"/>
  <c r="AA25" i="6"/>
  <c r="AB25" i="6"/>
  <c r="AC25" i="6"/>
  <c r="AD25" i="6"/>
  <c r="AE25" i="6"/>
  <c r="AF25" i="6"/>
  <c r="AG25" i="6"/>
  <c r="AH25" i="6"/>
  <c r="AI25" i="6"/>
  <c r="AJ25" i="6"/>
  <c r="AK25" i="6"/>
  <c r="AL25" i="6"/>
  <c r="AM25" i="6"/>
  <c r="AN25" i="6"/>
  <c r="AO25" i="6"/>
  <c r="AP25" i="6"/>
  <c r="AQ25" i="6"/>
  <c r="AR25" i="6"/>
  <c r="B26" i="6"/>
  <c r="C26" i="6"/>
  <c r="D26" i="6"/>
  <c r="E26" i="6"/>
  <c r="F26" i="6"/>
  <c r="G26" i="6"/>
  <c r="H26" i="6"/>
  <c r="I26" i="6"/>
  <c r="J26" i="6"/>
  <c r="K26" i="6"/>
  <c r="L26" i="6"/>
  <c r="M26" i="6"/>
  <c r="N26" i="6"/>
  <c r="O26" i="6"/>
  <c r="P26" i="6"/>
  <c r="Q26" i="6"/>
  <c r="R26" i="6"/>
  <c r="S26" i="6"/>
  <c r="T26" i="6"/>
  <c r="U26" i="6"/>
  <c r="V26" i="6"/>
  <c r="W26" i="6"/>
  <c r="X26" i="6"/>
  <c r="Y26" i="6"/>
  <c r="Z26" i="6"/>
  <c r="AA26" i="6"/>
  <c r="AB26" i="6"/>
  <c r="AC26" i="6"/>
  <c r="AD26" i="6"/>
  <c r="AE26" i="6"/>
  <c r="AF26" i="6"/>
  <c r="AG26" i="6"/>
  <c r="AH26" i="6"/>
  <c r="AI26" i="6"/>
  <c r="AJ26" i="6"/>
  <c r="AK26" i="6"/>
  <c r="AL26" i="6"/>
  <c r="AM26" i="6"/>
  <c r="AN26" i="6"/>
  <c r="AO26" i="6"/>
  <c r="AP26" i="6"/>
  <c r="AQ26" i="6"/>
  <c r="AR26" i="6"/>
  <c r="B27" i="6"/>
  <c r="C27" i="6"/>
  <c r="D27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AD27" i="6"/>
  <c r="AE27" i="6"/>
  <c r="AF27" i="6"/>
  <c r="AG27" i="6"/>
  <c r="AH27" i="6"/>
  <c r="AI27" i="6"/>
  <c r="AJ27" i="6"/>
  <c r="AK27" i="6"/>
  <c r="AL27" i="6"/>
  <c r="AM27" i="6"/>
  <c r="AN27" i="6"/>
  <c r="AO27" i="6"/>
  <c r="AP27" i="6"/>
  <c r="AQ27" i="6"/>
  <c r="AR27" i="6"/>
  <c r="B28" i="6"/>
  <c r="C28" i="6"/>
  <c r="D28" i="6"/>
  <c r="E28" i="6"/>
  <c r="F28" i="6"/>
  <c r="G28" i="6"/>
  <c r="H28" i="6"/>
  <c r="I28" i="6"/>
  <c r="J28" i="6"/>
  <c r="K28" i="6"/>
  <c r="L28" i="6"/>
  <c r="M28" i="6"/>
  <c r="N28" i="6"/>
  <c r="O28" i="6"/>
  <c r="P28" i="6"/>
  <c r="Q28" i="6"/>
  <c r="R28" i="6"/>
  <c r="S28" i="6"/>
  <c r="T28" i="6"/>
  <c r="U28" i="6"/>
  <c r="V28" i="6"/>
  <c r="W28" i="6"/>
  <c r="X28" i="6"/>
  <c r="Y28" i="6"/>
  <c r="Z28" i="6"/>
  <c r="AA28" i="6"/>
  <c r="AB28" i="6"/>
  <c r="AC28" i="6"/>
  <c r="AD28" i="6"/>
  <c r="AE28" i="6"/>
  <c r="AF28" i="6"/>
  <c r="AG28" i="6"/>
  <c r="AH28" i="6"/>
  <c r="AI28" i="6"/>
  <c r="AJ28" i="6"/>
  <c r="AK28" i="6"/>
  <c r="AL28" i="6"/>
  <c r="AM28" i="6"/>
  <c r="AN28" i="6"/>
  <c r="AO28" i="6"/>
  <c r="AP28" i="6"/>
  <c r="AQ28" i="6"/>
  <c r="AR28" i="6"/>
  <c r="B29" i="6"/>
  <c r="C29" i="6"/>
  <c r="D29" i="6"/>
  <c r="E29" i="6"/>
  <c r="F29" i="6"/>
  <c r="G29" i="6"/>
  <c r="H29" i="6"/>
  <c r="I29" i="6"/>
  <c r="J29" i="6"/>
  <c r="K29" i="6"/>
  <c r="L29" i="6"/>
  <c r="M29" i="6"/>
  <c r="N29" i="6"/>
  <c r="O29" i="6"/>
  <c r="P29" i="6"/>
  <c r="Q29" i="6"/>
  <c r="R29" i="6"/>
  <c r="S29" i="6"/>
  <c r="T29" i="6"/>
  <c r="U29" i="6"/>
  <c r="V29" i="6"/>
  <c r="W29" i="6"/>
  <c r="X29" i="6"/>
  <c r="Y29" i="6"/>
  <c r="Z29" i="6"/>
  <c r="AA29" i="6"/>
  <c r="AB29" i="6"/>
  <c r="AC29" i="6"/>
  <c r="AD29" i="6"/>
  <c r="AE29" i="6"/>
  <c r="AF29" i="6"/>
  <c r="AG29" i="6"/>
  <c r="AH29" i="6"/>
  <c r="AI29" i="6"/>
  <c r="AJ29" i="6"/>
  <c r="AK29" i="6"/>
  <c r="AL29" i="6"/>
  <c r="AM29" i="6"/>
  <c r="AN29" i="6"/>
  <c r="AO29" i="6"/>
  <c r="AP29" i="6"/>
  <c r="AQ29" i="6"/>
  <c r="AR29" i="6"/>
  <c r="B30" i="6"/>
  <c r="C30" i="6"/>
  <c r="D30" i="6"/>
  <c r="E30" i="6"/>
  <c r="F30" i="6"/>
  <c r="G30" i="6"/>
  <c r="H30" i="6"/>
  <c r="I30" i="6"/>
  <c r="J30" i="6"/>
  <c r="K30" i="6"/>
  <c r="L30" i="6"/>
  <c r="M30" i="6"/>
  <c r="N30" i="6"/>
  <c r="O30" i="6"/>
  <c r="P30" i="6"/>
  <c r="Q30" i="6"/>
  <c r="R30" i="6"/>
  <c r="S30" i="6"/>
  <c r="T30" i="6"/>
  <c r="U30" i="6"/>
  <c r="V30" i="6"/>
  <c r="W30" i="6"/>
  <c r="X30" i="6"/>
  <c r="Y30" i="6"/>
  <c r="Z30" i="6"/>
  <c r="AA30" i="6"/>
  <c r="AB30" i="6"/>
  <c r="AC30" i="6"/>
  <c r="AD30" i="6"/>
  <c r="AE30" i="6"/>
  <c r="AF30" i="6"/>
  <c r="AG30" i="6"/>
  <c r="AH30" i="6"/>
  <c r="AI30" i="6"/>
  <c r="AJ30" i="6"/>
  <c r="AK30" i="6"/>
  <c r="AL30" i="6"/>
  <c r="AM30" i="6"/>
  <c r="AN30" i="6"/>
  <c r="AO30" i="6"/>
  <c r="AP30" i="6"/>
  <c r="AQ30" i="6"/>
  <c r="AR30" i="6"/>
  <c r="B31" i="6"/>
  <c r="C31" i="6"/>
  <c r="D31" i="6"/>
  <c r="E31" i="6"/>
  <c r="F31" i="6"/>
  <c r="G31" i="6"/>
  <c r="H31" i="6"/>
  <c r="I31" i="6"/>
  <c r="J31" i="6"/>
  <c r="K31" i="6"/>
  <c r="L31" i="6"/>
  <c r="M31" i="6"/>
  <c r="N31" i="6"/>
  <c r="O31" i="6"/>
  <c r="P31" i="6"/>
  <c r="Q31" i="6"/>
  <c r="R31" i="6"/>
  <c r="S31" i="6"/>
  <c r="T31" i="6"/>
  <c r="U31" i="6"/>
  <c r="V31" i="6"/>
  <c r="W31" i="6"/>
  <c r="X31" i="6"/>
  <c r="Y31" i="6"/>
  <c r="Z31" i="6"/>
  <c r="AA31" i="6"/>
  <c r="AB31" i="6"/>
  <c r="AC31" i="6"/>
  <c r="AD31" i="6"/>
  <c r="AE31" i="6"/>
  <c r="AF31" i="6"/>
  <c r="AG31" i="6"/>
  <c r="AH31" i="6"/>
  <c r="AI31" i="6"/>
  <c r="AJ31" i="6"/>
  <c r="AK31" i="6"/>
  <c r="AL31" i="6"/>
  <c r="AM31" i="6"/>
  <c r="AN31" i="6"/>
  <c r="AO31" i="6"/>
  <c r="AP31" i="6"/>
  <c r="AQ31" i="6"/>
  <c r="AR31" i="6"/>
  <c r="B32" i="6"/>
  <c r="C32" i="6"/>
  <c r="D32" i="6"/>
  <c r="E32" i="6"/>
  <c r="F32" i="6"/>
  <c r="G32" i="6"/>
  <c r="H32" i="6"/>
  <c r="I32" i="6"/>
  <c r="J32" i="6"/>
  <c r="K32" i="6"/>
  <c r="L32" i="6"/>
  <c r="M32" i="6"/>
  <c r="N32" i="6"/>
  <c r="O32" i="6"/>
  <c r="P32" i="6"/>
  <c r="Q32" i="6"/>
  <c r="R32" i="6"/>
  <c r="S32" i="6"/>
  <c r="T32" i="6"/>
  <c r="U32" i="6"/>
  <c r="V32" i="6"/>
  <c r="W32" i="6"/>
  <c r="X32" i="6"/>
  <c r="Y32" i="6"/>
  <c r="Z32" i="6"/>
  <c r="AA32" i="6"/>
  <c r="AB32" i="6"/>
  <c r="AC32" i="6"/>
  <c r="AD32" i="6"/>
  <c r="AE32" i="6"/>
  <c r="AF32" i="6"/>
  <c r="AG32" i="6"/>
  <c r="AH32" i="6"/>
  <c r="AI32" i="6"/>
  <c r="AJ32" i="6"/>
  <c r="AK32" i="6"/>
  <c r="AL32" i="6"/>
  <c r="AM32" i="6"/>
  <c r="AN32" i="6"/>
  <c r="AO32" i="6"/>
  <c r="AP32" i="6"/>
  <c r="AQ32" i="6"/>
  <c r="AR32" i="6"/>
  <c r="B33" i="6"/>
  <c r="C33" i="6"/>
  <c r="D33" i="6"/>
  <c r="E33" i="6"/>
  <c r="F33" i="6"/>
  <c r="G33" i="6"/>
  <c r="H33" i="6"/>
  <c r="I33" i="6"/>
  <c r="J33" i="6"/>
  <c r="K33" i="6"/>
  <c r="L33" i="6"/>
  <c r="M33" i="6"/>
  <c r="N33" i="6"/>
  <c r="O33" i="6"/>
  <c r="P33" i="6"/>
  <c r="Q33" i="6"/>
  <c r="R33" i="6"/>
  <c r="S33" i="6"/>
  <c r="T33" i="6"/>
  <c r="U33" i="6"/>
  <c r="V33" i="6"/>
  <c r="W33" i="6"/>
  <c r="X33" i="6"/>
  <c r="Y33" i="6"/>
  <c r="Z33" i="6"/>
  <c r="AA33" i="6"/>
  <c r="AB33" i="6"/>
  <c r="AC33" i="6"/>
  <c r="AD33" i="6"/>
  <c r="AE33" i="6"/>
  <c r="AF33" i="6"/>
  <c r="AG33" i="6"/>
  <c r="AH33" i="6"/>
  <c r="AI33" i="6"/>
  <c r="AJ33" i="6"/>
  <c r="AK33" i="6"/>
  <c r="AL33" i="6"/>
  <c r="AM33" i="6"/>
  <c r="AN33" i="6"/>
  <c r="AO33" i="6"/>
  <c r="AP33" i="6"/>
  <c r="AQ33" i="6"/>
  <c r="AR33" i="6"/>
  <c r="B34" i="6"/>
  <c r="C34" i="6"/>
  <c r="D34" i="6"/>
  <c r="E34" i="6"/>
  <c r="F34" i="6"/>
  <c r="G34" i="6"/>
  <c r="H34" i="6"/>
  <c r="I34" i="6"/>
  <c r="J34" i="6"/>
  <c r="K34" i="6"/>
  <c r="L34" i="6"/>
  <c r="M34" i="6"/>
  <c r="N34" i="6"/>
  <c r="O34" i="6"/>
  <c r="P34" i="6"/>
  <c r="Q34" i="6"/>
  <c r="R34" i="6"/>
  <c r="S34" i="6"/>
  <c r="T34" i="6"/>
  <c r="U34" i="6"/>
  <c r="V34" i="6"/>
  <c r="W34" i="6"/>
  <c r="X34" i="6"/>
  <c r="Y34" i="6"/>
  <c r="Z34" i="6"/>
  <c r="AA34" i="6"/>
  <c r="AB34" i="6"/>
  <c r="AC34" i="6"/>
  <c r="AD34" i="6"/>
  <c r="AE34" i="6"/>
  <c r="AF34" i="6"/>
  <c r="AG34" i="6"/>
  <c r="AH34" i="6"/>
  <c r="AI34" i="6"/>
  <c r="AJ34" i="6"/>
  <c r="AK34" i="6"/>
  <c r="AL34" i="6"/>
  <c r="AM34" i="6"/>
  <c r="AN34" i="6"/>
  <c r="AO34" i="6"/>
  <c r="AP34" i="6"/>
  <c r="AQ34" i="6"/>
  <c r="AR34" i="6"/>
  <c r="B35" i="6"/>
  <c r="C35" i="6"/>
  <c r="D35" i="6"/>
  <c r="E35" i="6"/>
  <c r="F35" i="6"/>
  <c r="G35" i="6"/>
  <c r="H35" i="6"/>
  <c r="I35" i="6"/>
  <c r="J35" i="6"/>
  <c r="K35" i="6"/>
  <c r="L35" i="6"/>
  <c r="M35" i="6"/>
  <c r="N35" i="6"/>
  <c r="O35" i="6"/>
  <c r="P35" i="6"/>
  <c r="Q35" i="6"/>
  <c r="R35" i="6"/>
  <c r="S35" i="6"/>
  <c r="T35" i="6"/>
  <c r="U35" i="6"/>
  <c r="V35" i="6"/>
  <c r="W35" i="6"/>
  <c r="X35" i="6"/>
  <c r="Y35" i="6"/>
  <c r="Z35" i="6"/>
  <c r="AA35" i="6"/>
  <c r="AB35" i="6"/>
  <c r="AC35" i="6"/>
  <c r="AD35" i="6"/>
  <c r="AE35" i="6"/>
  <c r="AF35" i="6"/>
  <c r="AG35" i="6"/>
  <c r="AH35" i="6"/>
  <c r="AI35" i="6"/>
  <c r="AJ35" i="6"/>
  <c r="AK35" i="6"/>
  <c r="AL35" i="6"/>
  <c r="AM35" i="6"/>
  <c r="AN35" i="6"/>
  <c r="AO35" i="6"/>
  <c r="AP35" i="6"/>
  <c r="AQ35" i="6"/>
  <c r="AR35" i="6"/>
  <c r="B36" i="6"/>
  <c r="C36" i="6"/>
  <c r="D36" i="6"/>
  <c r="E36" i="6"/>
  <c r="F36" i="6"/>
  <c r="G36" i="6"/>
  <c r="H36" i="6"/>
  <c r="I36" i="6"/>
  <c r="J36" i="6"/>
  <c r="K36" i="6"/>
  <c r="L36" i="6"/>
  <c r="M36" i="6"/>
  <c r="N36" i="6"/>
  <c r="O36" i="6"/>
  <c r="P36" i="6"/>
  <c r="Q36" i="6"/>
  <c r="R36" i="6"/>
  <c r="S36" i="6"/>
  <c r="T36" i="6"/>
  <c r="U36" i="6"/>
  <c r="V36" i="6"/>
  <c r="W36" i="6"/>
  <c r="X36" i="6"/>
  <c r="Y36" i="6"/>
  <c r="Z36" i="6"/>
  <c r="AA36" i="6"/>
  <c r="AB36" i="6"/>
  <c r="AC36" i="6"/>
  <c r="AD36" i="6"/>
  <c r="AE36" i="6"/>
  <c r="AF36" i="6"/>
  <c r="AG36" i="6"/>
  <c r="AH36" i="6"/>
  <c r="AI36" i="6"/>
  <c r="AJ36" i="6"/>
  <c r="AK36" i="6"/>
  <c r="AL36" i="6"/>
  <c r="AM36" i="6"/>
  <c r="AN36" i="6"/>
  <c r="AO36" i="6"/>
  <c r="AP36" i="6"/>
  <c r="AQ36" i="6"/>
  <c r="AR36" i="6"/>
  <c r="B37" i="6"/>
  <c r="C37" i="6"/>
  <c r="D37" i="6"/>
  <c r="E37" i="6"/>
  <c r="F37" i="6"/>
  <c r="G37" i="6"/>
  <c r="H37" i="6"/>
  <c r="I37" i="6"/>
  <c r="J37" i="6"/>
  <c r="K37" i="6"/>
  <c r="L37" i="6"/>
  <c r="M37" i="6"/>
  <c r="N37" i="6"/>
  <c r="O37" i="6"/>
  <c r="P37" i="6"/>
  <c r="Q37" i="6"/>
  <c r="R37" i="6"/>
  <c r="S37" i="6"/>
  <c r="T37" i="6"/>
  <c r="U37" i="6"/>
  <c r="V37" i="6"/>
  <c r="W37" i="6"/>
  <c r="X37" i="6"/>
  <c r="Y37" i="6"/>
  <c r="Z37" i="6"/>
  <c r="AA37" i="6"/>
  <c r="AB37" i="6"/>
  <c r="AC37" i="6"/>
  <c r="AD37" i="6"/>
  <c r="AE37" i="6"/>
  <c r="AF37" i="6"/>
  <c r="AG37" i="6"/>
  <c r="AH37" i="6"/>
  <c r="AI37" i="6"/>
  <c r="AJ37" i="6"/>
  <c r="AK37" i="6"/>
  <c r="AL37" i="6"/>
  <c r="AM37" i="6"/>
  <c r="AN37" i="6"/>
  <c r="AO37" i="6"/>
  <c r="AP37" i="6"/>
  <c r="AQ37" i="6"/>
  <c r="AR37" i="6"/>
  <c r="B38" i="6"/>
  <c r="C38" i="6"/>
  <c r="D38" i="6"/>
  <c r="E38" i="6"/>
  <c r="F38" i="6"/>
  <c r="G38" i="6"/>
  <c r="H38" i="6"/>
  <c r="I38" i="6"/>
  <c r="J38" i="6"/>
  <c r="K38" i="6"/>
  <c r="L38" i="6"/>
  <c r="M38" i="6"/>
  <c r="N38" i="6"/>
  <c r="O38" i="6"/>
  <c r="P38" i="6"/>
  <c r="Q38" i="6"/>
  <c r="R38" i="6"/>
  <c r="S38" i="6"/>
  <c r="T38" i="6"/>
  <c r="U38" i="6"/>
  <c r="V38" i="6"/>
  <c r="W38" i="6"/>
  <c r="X38" i="6"/>
  <c r="Y38" i="6"/>
  <c r="Z38" i="6"/>
  <c r="AA38" i="6"/>
  <c r="AB38" i="6"/>
  <c r="AC38" i="6"/>
  <c r="AD38" i="6"/>
  <c r="AE38" i="6"/>
  <c r="AF38" i="6"/>
  <c r="AG38" i="6"/>
  <c r="AH38" i="6"/>
  <c r="AI38" i="6"/>
  <c r="AJ38" i="6"/>
  <c r="AK38" i="6"/>
  <c r="AL38" i="6"/>
  <c r="AM38" i="6"/>
  <c r="AN38" i="6"/>
  <c r="AO38" i="6"/>
  <c r="AP38" i="6"/>
  <c r="AQ38" i="6"/>
  <c r="AR38" i="6"/>
  <c r="B39" i="6"/>
  <c r="C39" i="6"/>
  <c r="D39" i="6"/>
  <c r="E39" i="6"/>
  <c r="F39" i="6"/>
  <c r="G39" i="6"/>
  <c r="H39" i="6"/>
  <c r="I39" i="6"/>
  <c r="J39" i="6"/>
  <c r="K39" i="6"/>
  <c r="L39" i="6"/>
  <c r="M39" i="6"/>
  <c r="N39" i="6"/>
  <c r="O39" i="6"/>
  <c r="P39" i="6"/>
  <c r="Q39" i="6"/>
  <c r="R39" i="6"/>
  <c r="S39" i="6"/>
  <c r="T39" i="6"/>
  <c r="U39" i="6"/>
  <c r="V39" i="6"/>
  <c r="W39" i="6"/>
  <c r="X39" i="6"/>
  <c r="Y39" i="6"/>
  <c r="Z39" i="6"/>
  <c r="AA39" i="6"/>
  <c r="AB39" i="6"/>
  <c r="AC39" i="6"/>
  <c r="AD39" i="6"/>
  <c r="AE39" i="6"/>
  <c r="AF39" i="6"/>
  <c r="AG39" i="6"/>
  <c r="AH39" i="6"/>
  <c r="AI39" i="6"/>
  <c r="AJ39" i="6"/>
  <c r="AK39" i="6"/>
  <c r="AL39" i="6"/>
  <c r="AM39" i="6"/>
  <c r="AN39" i="6"/>
  <c r="AO39" i="6"/>
  <c r="AP39" i="6"/>
  <c r="AQ39" i="6"/>
  <c r="AR39" i="6"/>
  <c r="B40" i="6"/>
  <c r="C40" i="6"/>
  <c r="D40" i="6"/>
  <c r="E40" i="6"/>
  <c r="F40" i="6"/>
  <c r="G40" i="6"/>
  <c r="H40" i="6"/>
  <c r="I40" i="6"/>
  <c r="J40" i="6"/>
  <c r="K40" i="6"/>
  <c r="L40" i="6"/>
  <c r="M40" i="6"/>
  <c r="N40" i="6"/>
  <c r="O40" i="6"/>
  <c r="P40" i="6"/>
  <c r="Q40" i="6"/>
  <c r="R40" i="6"/>
  <c r="S40" i="6"/>
  <c r="T40" i="6"/>
  <c r="U40" i="6"/>
  <c r="V40" i="6"/>
  <c r="W40" i="6"/>
  <c r="X40" i="6"/>
  <c r="Y40" i="6"/>
  <c r="Z40" i="6"/>
  <c r="AA40" i="6"/>
  <c r="AB40" i="6"/>
  <c r="AC40" i="6"/>
  <c r="AD40" i="6"/>
  <c r="AE40" i="6"/>
  <c r="AF40" i="6"/>
  <c r="AG40" i="6"/>
  <c r="AH40" i="6"/>
  <c r="AI40" i="6"/>
  <c r="AJ40" i="6"/>
  <c r="AK40" i="6"/>
  <c r="AL40" i="6"/>
  <c r="AM40" i="6"/>
  <c r="AN40" i="6"/>
  <c r="AO40" i="6"/>
  <c r="AP40" i="6"/>
  <c r="AQ40" i="6"/>
  <c r="AR40" i="6"/>
  <c r="B41" i="6"/>
  <c r="C41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AI41" i="6"/>
  <c r="AJ41" i="6"/>
  <c r="AK41" i="6"/>
  <c r="AL41" i="6"/>
  <c r="AM41" i="6"/>
  <c r="AN41" i="6"/>
  <c r="AO41" i="6"/>
  <c r="AP41" i="6"/>
  <c r="AQ41" i="6"/>
  <c r="AR41" i="6"/>
  <c r="B42" i="6"/>
  <c r="C42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AI42" i="6"/>
  <c r="AJ42" i="6"/>
  <c r="AK42" i="6"/>
  <c r="AL42" i="6"/>
  <c r="AM42" i="6"/>
  <c r="AN42" i="6"/>
  <c r="AO42" i="6"/>
  <c r="AP42" i="6"/>
  <c r="AQ42" i="6"/>
  <c r="AR42" i="6"/>
  <c r="B43" i="6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A43" i="6"/>
  <c r="AB43" i="6"/>
  <c r="AC43" i="6"/>
  <c r="AD43" i="6"/>
  <c r="AE43" i="6"/>
  <c r="AF43" i="6"/>
  <c r="AG43" i="6"/>
  <c r="AH43" i="6"/>
  <c r="AI43" i="6"/>
  <c r="AJ43" i="6"/>
  <c r="AK43" i="6"/>
  <c r="AL43" i="6"/>
  <c r="AM43" i="6"/>
  <c r="AN43" i="6"/>
  <c r="AO43" i="6"/>
  <c r="AP43" i="6"/>
  <c r="AQ43" i="6"/>
  <c r="AR43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K5" i="6"/>
  <c r="AL5" i="6"/>
  <c r="AM5" i="6"/>
  <c r="AN5" i="6"/>
  <c r="AO5" i="6"/>
  <c r="AP5" i="6"/>
  <c r="AQ5" i="6"/>
  <c r="AR5" i="6"/>
  <c r="B5" i="6"/>
  <c r="AM6" i="5"/>
  <c r="AM7" i="5"/>
  <c r="AM8" i="5"/>
  <c r="AM9" i="5"/>
  <c r="AM10" i="5"/>
  <c r="AM11" i="5"/>
  <c r="AM12" i="5"/>
  <c r="AM13" i="5"/>
  <c r="AM14" i="5"/>
  <c r="AM15" i="5"/>
  <c r="AM16" i="5"/>
  <c r="AM17" i="5"/>
  <c r="AM18" i="5"/>
  <c r="AM19" i="5"/>
  <c r="AM20" i="5"/>
  <c r="AM21" i="5"/>
  <c r="AM22" i="5"/>
  <c r="AM23" i="5"/>
  <c r="AM24" i="5"/>
  <c r="AM25" i="5"/>
  <c r="AM26" i="5"/>
  <c r="AM27" i="5"/>
  <c r="AM28" i="5"/>
  <c r="AM29" i="5"/>
  <c r="AM30" i="5"/>
  <c r="AM31" i="5"/>
  <c r="AM32" i="5"/>
  <c r="AM33" i="5"/>
  <c r="AM34" i="5"/>
  <c r="AM35" i="5"/>
  <c r="AM36" i="5"/>
  <c r="AM37" i="5"/>
  <c r="AM38" i="5"/>
  <c r="AM39" i="5"/>
  <c r="AM40" i="5"/>
  <c r="AM41" i="5"/>
  <c r="AM42" i="5"/>
  <c r="AM43" i="5"/>
  <c r="AM5" i="5"/>
  <c r="AR6" i="4"/>
  <c r="AR7" i="4"/>
  <c r="AR8" i="4"/>
  <c r="AR9" i="4"/>
  <c r="AR10" i="4"/>
  <c r="AR11" i="4"/>
  <c r="AR12" i="4"/>
  <c r="AR13" i="4"/>
  <c r="AR14" i="4"/>
  <c r="AR15" i="4"/>
  <c r="AR16" i="4"/>
  <c r="AR17" i="4"/>
  <c r="AR18" i="4"/>
  <c r="AR19" i="4"/>
  <c r="AR20" i="4"/>
  <c r="AR21" i="4"/>
  <c r="AR22" i="4"/>
  <c r="AR23" i="4"/>
  <c r="AR24" i="4"/>
  <c r="AR25" i="4"/>
  <c r="AR26" i="4"/>
  <c r="AR27" i="4"/>
  <c r="AR28" i="4"/>
  <c r="AR29" i="4"/>
  <c r="AR30" i="4"/>
  <c r="AR31" i="4"/>
  <c r="AR32" i="4"/>
  <c r="AR33" i="4"/>
  <c r="AR34" i="4"/>
  <c r="AR35" i="4"/>
  <c r="AR36" i="4"/>
  <c r="AR37" i="4"/>
  <c r="AR38" i="4"/>
  <c r="AR39" i="4"/>
  <c r="AR40" i="4"/>
  <c r="AR41" i="4"/>
  <c r="AR42" i="4"/>
  <c r="AR43" i="4"/>
  <c r="AR5" i="4"/>
  <c r="AQ6" i="4"/>
  <c r="AQ7" i="4"/>
  <c r="AQ8" i="4"/>
  <c r="AQ9" i="4"/>
  <c r="AQ10" i="4"/>
  <c r="AQ11" i="4"/>
  <c r="AQ12" i="4"/>
  <c r="AQ13" i="4"/>
  <c r="AQ14" i="4"/>
  <c r="AQ15" i="4"/>
  <c r="AQ16" i="4"/>
  <c r="AQ17" i="4"/>
  <c r="AQ18" i="4"/>
  <c r="AQ19" i="4"/>
  <c r="AQ20" i="4"/>
  <c r="AQ21" i="4"/>
  <c r="AQ22" i="4"/>
  <c r="AQ23" i="4"/>
  <c r="AQ24" i="4"/>
  <c r="AQ25" i="4"/>
  <c r="AQ26" i="4"/>
  <c r="AQ27" i="4"/>
  <c r="AQ28" i="4"/>
  <c r="AQ29" i="4"/>
  <c r="AQ30" i="4"/>
  <c r="AQ31" i="4"/>
  <c r="AQ32" i="4"/>
  <c r="AQ33" i="4"/>
  <c r="AQ34" i="4"/>
  <c r="AQ35" i="4"/>
  <c r="AQ36" i="4"/>
  <c r="AQ37" i="4"/>
  <c r="AQ38" i="4"/>
  <c r="AQ39" i="4"/>
  <c r="AQ40" i="4"/>
  <c r="AQ41" i="4"/>
  <c r="AQ42" i="4"/>
  <c r="AQ43" i="4"/>
  <c r="AQ5" i="4"/>
  <c r="AN6" i="4"/>
  <c r="AO6" i="4"/>
  <c r="AP6" i="4"/>
  <c r="AN7" i="4"/>
  <c r="AO7" i="4"/>
  <c r="AP7" i="4"/>
  <c r="AN8" i="4"/>
  <c r="AO8" i="4"/>
  <c r="AP8" i="4"/>
  <c r="AN9" i="4"/>
  <c r="AO9" i="4"/>
  <c r="AP9" i="4"/>
  <c r="AN10" i="4"/>
  <c r="AO10" i="4"/>
  <c r="AP10" i="4"/>
  <c r="AN11" i="4"/>
  <c r="AO11" i="4"/>
  <c r="AP11" i="4"/>
  <c r="AN12" i="4"/>
  <c r="AO12" i="4"/>
  <c r="AP12" i="4"/>
  <c r="AN13" i="4"/>
  <c r="AO13" i="4"/>
  <c r="AP13" i="4"/>
  <c r="AN14" i="4"/>
  <c r="AO14" i="4"/>
  <c r="AP14" i="4"/>
  <c r="AN15" i="4"/>
  <c r="AO15" i="4"/>
  <c r="AP15" i="4"/>
  <c r="AN16" i="4"/>
  <c r="AO16" i="4"/>
  <c r="AP16" i="4"/>
  <c r="AN17" i="4"/>
  <c r="AO17" i="4"/>
  <c r="AP17" i="4"/>
  <c r="AN18" i="4"/>
  <c r="AO18" i="4"/>
  <c r="AP18" i="4"/>
  <c r="AN19" i="4"/>
  <c r="AO19" i="4"/>
  <c r="AP19" i="4"/>
  <c r="AN20" i="4"/>
  <c r="AO20" i="4"/>
  <c r="AP20" i="4"/>
  <c r="AN21" i="4"/>
  <c r="AO21" i="4"/>
  <c r="AP21" i="4"/>
  <c r="AN22" i="4"/>
  <c r="AO22" i="4"/>
  <c r="AP22" i="4"/>
  <c r="AN23" i="4"/>
  <c r="AO23" i="4"/>
  <c r="AP23" i="4"/>
  <c r="AN24" i="4"/>
  <c r="AO24" i="4"/>
  <c r="AP24" i="4"/>
  <c r="AN25" i="4"/>
  <c r="AO25" i="4"/>
  <c r="AP25" i="4"/>
  <c r="AN26" i="4"/>
  <c r="AO26" i="4"/>
  <c r="AP26" i="4"/>
  <c r="AN27" i="4"/>
  <c r="AO27" i="4"/>
  <c r="AP27" i="4"/>
  <c r="AN28" i="4"/>
  <c r="AO28" i="4"/>
  <c r="AP28" i="4"/>
  <c r="AN29" i="4"/>
  <c r="AO29" i="4"/>
  <c r="AP29" i="4"/>
  <c r="AN30" i="4"/>
  <c r="AO30" i="4"/>
  <c r="AP30" i="4"/>
  <c r="AN31" i="4"/>
  <c r="AO31" i="4"/>
  <c r="AP31" i="4"/>
  <c r="AN32" i="4"/>
  <c r="AO32" i="4"/>
  <c r="AP32" i="4"/>
  <c r="AN33" i="4"/>
  <c r="AO33" i="4"/>
  <c r="AP33" i="4"/>
  <c r="AN34" i="4"/>
  <c r="AO34" i="4"/>
  <c r="AP34" i="4"/>
  <c r="AN35" i="4"/>
  <c r="AO35" i="4"/>
  <c r="AP35" i="4"/>
  <c r="AN36" i="4"/>
  <c r="AO36" i="4"/>
  <c r="AP36" i="4"/>
  <c r="AN37" i="4"/>
  <c r="AO37" i="4"/>
  <c r="AP37" i="4"/>
  <c r="AN38" i="4"/>
  <c r="AO38" i="4"/>
  <c r="AP38" i="4"/>
  <c r="AN39" i="4"/>
  <c r="AO39" i="4"/>
  <c r="AP39" i="4"/>
  <c r="AN40" i="4"/>
  <c r="AO40" i="4"/>
  <c r="AP40" i="4"/>
  <c r="AN41" i="4"/>
  <c r="AO41" i="4"/>
  <c r="AP41" i="4"/>
  <c r="AN42" i="4"/>
  <c r="AO42" i="4"/>
  <c r="AP42" i="4"/>
  <c r="AN43" i="4"/>
  <c r="AO43" i="4"/>
  <c r="AP43" i="4"/>
  <c r="AO5" i="4"/>
  <c r="AP5" i="4"/>
  <c r="AN5" i="4"/>
  <c r="AM6" i="4"/>
  <c r="AM7" i="4"/>
  <c r="AM8" i="4"/>
  <c r="AM9" i="4"/>
  <c r="AM10" i="4"/>
  <c r="AM11" i="4"/>
  <c r="AM12" i="4"/>
  <c r="AM13" i="4"/>
  <c r="AM14" i="4"/>
  <c r="AM15" i="4"/>
  <c r="AM16" i="4"/>
  <c r="AM17" i="4"/>
  <c r="AM18" i="4"/>
  <c r="AM19" i="4"/>
  <c r="AM20" i="4"/>
  <c r="AM21" i="4"/>
  <c r="AM22" i="4"/>
  <c r="AM23" i="4"/>
  <c r="AM24" i="4"/>
  <c r="AM25" i="4"/>
  <c r="AM26" i="4"/>
  <c r="AM27" i="4"/>
  <c r="AM28" i="4"/>
  <c r="AM29" i="4"/>
  <c r="AM30" i="4"/>
  <c r="AM31" i="4"/>
  <c r="AM32" i="4"/>
  <c r="AM33" i="4"/>
  <c r="AM34" i="4"/>
  <c r="AM35" i="4"/>
  <c r="AM36" i="4"/>
  <c r="AM37" i="4"/>
  <c r="AM38" i="4"/>
  <c r="AM39" i="4"/>
  <c r="AM40" i="4"/>
  <c r="AM41" i="4"/>
  <c r="AM42" i="4"/>
  <c r="AM43" i="4"/>
  <c r="AM5" i="4"/>
  <c r="AM6" i="3"/>
  <c r="AM7" i="3"/>
  <c r="AM8" i="3"/>
  <c r="AM9" i="3"/>
  <c r="AM10" i="3"/>
  <c r="AM11" i="3"/>
  <c r="AM12" i="3"/>
  <c r="AM13" i="3"/>
  <c r="AM14" i="3"/>
  <c r="AM15" i="3"/>
  <c r="AM16" i="3"/>
  <c r="AM17" i="3"/>
  <c r="AM18" i="3"/>
  <c r="AM19" i="3"/>
  <c r="AM20" i="3"/>
  <c r="AM21" i="3"/>
  <c r="AM22" i="3"/>
  <c r="AM23" i="3"/>
  <c r="AM24" i="3"/>
  <c r="AM25" i="3"/>
  <c r="AM26" i="3"/>
  <c r="AM27" i="3"/>
  <c r="AM28" i="3"/>
  <c r="AM29" i="3"/>
  <c r="AM30" i="3"/>
  <c r="AM31" i="3"/>
  <c r="AM32" i="3"/>
  <c r="AM33" i="3"/>
  <c r="AM34" i="3"/>
  <c r="AM35" i="3"/>
  <c r="AM36" i="3"/>
  <c r="AM37" i="3"/>
  <c r="AM38" i="3"/>
  <c r="AM39" i="3"/>
  <c r="AM40" i="3"/>
  <c r="AM41" i="3"/>
  <c r="AM42" i="3"/>
  <c r="AM43" i="3"/>
  <c r="AM5" i="3"/>
  <c r="B6" i="4"/>
  <c r="C6" i="4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U6" i="4"/>
  <c r="V6" i="4"/>
  <c r="W6" i="4"/>
  <c r="X6" i="4"/>
  <c r="Y6" i="4"/>
  <c r="Z6" i="4"/>
  <c r="AA6" i="4"/>
  <c r="AB6" i="4"/>
  <c r="AC6" i="4"/>
  <c r="AD6" i="4"/>
  <c r="AE6" i="4"/>
  <c r="AF6" i="4"/>
  <c r="AG6" i="4"/>
  <c r="AH6" i="4"/>
  <c r="AI6" i="4"/>
  <c r="AJ6" i="4"/>
  <c r="AL6" i="4"/>
  <c r="B7" i="4"/>
  <c r="C7" i="4"/>
  <c r="D7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U7" i="4"/>
  <c r="V7" i="4"/>
  <c r="W7" i="4"/>
  <c r="X7" i="4"/>
  <c r="Y7" i="4"/>
  <c r="Z7" i="4"/>
  <c r="AA7" i="4"/>
  <c r="AB7" i="4"/>
  <c r="AC7" i="4"/>
  <c r="AD7" i="4"/>
  <c r="AE7" i="4"/>
  <c r="AF7" i="4"/>
  <c r="AG7" i="4"/>
  <c r="AH7" i="4"/>
  <c r="AI7" i="4"/>
  <c r="AJ7" i="4"/>
  <c r="AL7" i="4"/>
  <c r="B8" i="4"/>
  <c r="C8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Z8" i="4"/>
  <c r="AA8" i="4"/>
  <c r="AB8" i="4"/>
  <c r="AC8" i="4"/>
  <c r="AD8" i="4"/>
  <c r="AE8" i="4"/>
  <c r="AF8" i="4"/>
  <c r="AG8" i="4"/>
  <c r="AH8" i="4"/>
  <c r="AI8" i="4"/>
  <c r="AJ8" i="4"/>
  <c r="AL8" i="4"/>
  <c r="B9" i="4"/>
  <c r="C9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X9" i="4"/>
  <c r="Y9" i="4"/>
  <c r="Z9" i="4"/>
  <c r="AA9" i="4"/>
  <c r="AB9" i="4"/>
  <c r="AC9" i="4"/>
  <c r="AD9" i="4"/>
  <c r="AE9" i="4"/>
  <c r="AF9" i="4"/>
  <c r="AG9" i="4"/>
  <c r="AH9" i="4"/>
  <c r="AI9" i="4"/>
  <c r="AJ9" i="4"/>
  <c r="AL9" i="4"/>
  <c r="B10" i="4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AA10" i="4"/>
  <c r="AB10" i="4"/>
  <c r="AC10" i="4"/>
  <c r="AD10" i="4"/>
  <c r="AE10" i="4"/>
  <c r="AF10" i="4"/>
  <c r="AG10" i="4"/>
  <c r="AH10" i="4"/>
  <c r="AI10" i="4"/>
  <c r="AJ10" i="4"/>
  <c r="AL10" i="4"/>
  <c r="B11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X11" i="4"/>
  <c r="Y11" i="4"/>
  <c r="Z11" i="4"/>
  <c r="AA11" i="4"/>
  <c r="AB11" i="4"/>
  <c r="AC11" i="4"/>
  <c r="AD11" i="4"/>
  <c r="AE11" i="4"/>
  <c r="AF11" i="4"/>
  <c r="AG11" i="4"/>
  <c r="AH11" i="4"/>
  <c r="AI11" i="4"/>
  <c r="AJ11" i="4"/>
  <c r="AL11" i="4"/>
  <c r="B12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AA12" i="4"/>
  <c r="AB12" i="4"/>
  <c r="AC12" i="4"/>
  <c r="AD12" i="4"/>
  <c r="AE12" i="4"/>
  <c r="AF12" i="4"/>
  <c r="AG12" i="4"/>
  <c r="AH12" i="4"/>
  <c r="AI12" i="4"/>
  <c r="AJ12" i="4"/>
  <c r="AL12" i="4"/>
  <c r="B13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Z13" i="4"/>
  <c r="AA13" i="4"/>
  <c r="AB13" i="4"/>
  <c r="AC13" i="4"/>
  <c r="AD13" i="4"/>
  <c r="AE13" i="4"/>
  <c r="AF13" i="4"/>
  <c r="AG13" i="4"/>
  <c r="AH13" i="4"/>
  <c r="AI13" i="4"/>
  <c r="AJ13" i="4"/>
  <c r="AL13" i="4"/>
  <c r="B14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W14" i="4"/>
  <c r="X14" i="4"/>
  <c r="Y14" i="4"/>
  <c r="Z14" i="4"/>
  <c r="AA14" i="4"/>
  <c r="AB14" i="4"/>
  <c r="AC14" i="4"/>
  <c r="AD14" i="4"/>
  <c r="AE14" i="4"/>
  <c r="AF14" i="4"/>
  <c r="AG14" i="4"/>
  <c r="AH14" i="4"/>
  <c r="AI14" i="4"/>
  <c r="AJ14" i="4"/>
  <c r="AL14" i="4"/>
  <c r="B15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AA15" i="4"/>
  <c r="AB15" i="4"/>
  <c r="AC15" i="4"/>
  <c r="AD15" i="4"/>
  <c r="AE15" i="4"/>
  <c r="AF15" i="4"/>
  <c r="AG15" i="4"/>
  <c r="AH15" i="4"/>
  <c r="AI15" i="4"/>
  <c r="AJ15" i="4"/>
  <c r="AL15" i="4"/>
  <c r="B16" i="4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X16" i="4"/>
  <c r="Y16" i="4"/>
  <c r="Z16" i="4"/>
  <c r="AA16" i="4"/>
  <c r="AB16" i="4"/>
  <c r="AC16" i="4"/>
  <c r="AD16" i="4"/>
  <c r="AE16" i="4"/>
  <c r="AF16" i="4"/>
  <c r="AG16" i="4"/>
  <c r="AH16" i="4"/>
  <c r="AI16" i="4"/>
  <c r="AJ16" i="4"/>
  <c r="AL16" i="4"/>
  <c r="B1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L17" i="4"/>
  <c r="B18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AA18" i="4"/>
  <c r="AB18" i="4"/>
  <c r="AC18" i="4"/>
  <c r="AD18" i="4"/>
  <c r="AE18" i="4"/>
  <c r="AF18" i="4"/>
  <c r="AG18" i="4"/>
  <c r="AH18" i="4"/>
  <c r="AI18" i="4"/>
  <c r="AJ18" i="4"/>
  <c r="AL18" i="4"/>
  <c r="B19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AB19" i="4"/>
  <c r="AC19" i="4"/>
  <c r="AD19" i="4"/>
  <c r="AE19" i="4"/>
  <c r="AF19" i="4"/>
  <c r="AG19" i="4"/>
  <c r="AH19" i="4"/>
  <c r="AI19" i="4"/>
  <c r="AJ19" i="4"/>
  <c r="AL19" i="4"/>
  <c r="B20" i="4"/>
  <c r="C20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AA20" i="4"/>
  <c r="AB20" i="4"/>
  <c r="AC20" i="4"/>
  <c r="AD20" i="4"/>
  <c r="AE20" i="4"/>
  <c r="AF20" i="4"/>
  <c r="AG20" i="4"/>
  <c r="AH20" i="4"/>
  <c r="AI20" i="4"/>
  <c r="AJ20" i="4"/>
  <c r="AL20" i="4"/>
  <c r="B21" i="4"/>
  <c r="C21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Y21" i="4"/>
  <c r="Z21" i="4"/>
  <c r="AA21" i="4"/>
  <c r="AB21" i="4"/>
  <c r="AC21" i="4"/>
  <c r="AD21" i="4"/>
  <c r="AE21" i="4"/>
  <c r="AF21" i="4"/>
  <c r="AG21" i="4"/>
  <c r="AH21" i="4"/>
  <c r="AI21" i="4"/>
  <c r="AJ21" i="4"/>
  <c r="AL21" i="4"/>
  <c r="B22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Y22" i="4"/>
  <c r="Z22" i="4"/>
  <c r="AA22" i="4"/>
  <c r="AB22" i="4"/>
  <c r="AC22" i="4"/>
  <c r="AD22" i="4"/>
  <c r="AE22" i="4"/>
  <c r="AF22" i="4"/>
  <c r="AG22" i="4"/>
  <c r="AH22" i="4"/>
  <c r="AI22" i="4"/>
  <c r="AJ22" i="4"/>
  <c r="AL22" i="4"/>
  <c r="B23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X23" i="4"/>
  <c r="Y23" i="4"/>
  <c r="Z23" i="4"/>
  <c r="AA23" i="4"/>
  <c r="AB23" i="4"/>
  <c r="AC23" i="4"/>
  <c r="AD23" i="4"/>
  <c r="AE23" i="4"/>
  <c r="AF23" i="4"/>
  <c r="AG23" i="4"/>
  <c r="AH23" i="4"/>
  <c r="AI23" i="4"/>
  <c r="AJ23" i="4"/>
  <c r="AL23" i="4"/>
  <c r="B24" i="4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X24" i="4"/>
  <c r="Y24" i="4"/>
  <c r="Z24" i="4"/>
  <c r="AA24" i="4"/>
  <c r="AB24" i="4"/>
  <c r="AC24" i="4"/>
  <c r="AD24" i="4"/>
  <c r="AE24" i="4"/>
  <c r="AF24" i="4"/>
  <c r="AG24" i="4"/>
  <c r="AH24" i="4"/>
  <c r="AI24" i="4"/>
  <c r="AJ24" i="4"/>
  <c r="AL24" i="4"/>
  <c r="B25" i="4"/>
  <c r="C25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V25" i="4"/>
  <c r="W25" i="4"/>
  <c r="X25" i="4"/>
  <c r="Y25" i="4"/>
  <c r="Z25" i="4"/>
  <c r="AA25" i="4"/>
  <c r="AB25" i="4"/>
  <c r="AC25" i="4"/>
  <c r="AD25" i="4"/>
  <c r="AE25" i="4"/>
  <c r="AF25" i="4"/>
  <c r="AG25" i="4"/>
  <c r="AH25" i="4"/>
  <c r="AI25" i="4"/>
  <c r="AJ25" i="4"/>
  <c r="AL25" i="4"/>
  <c r="B26" i="4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Y26" i="4"/>
  <c r="Z26" i="4"/>
  <c r="AA26" i="4"/>
  <c r="AB26" i="4"/>
  <c r="AC26" i="4"/>
  <c r="AD26" i="4"/>
  <c r="AE26" i="4"/>
  <c r="AF26" i="4"/>
  <c r="AG26" i="4"/>
  <c r="AH26" i="4"/>
  <c r="AI26" i="4"/>
  <c r="AJ26" i="4"/>
  <c r="AL26" i="4"/>
  <c r="B27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L27" i="4"/>
  <c r="B28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AA28" i="4"/>
  <c r="AB28" i="4"/>
  <c r="AC28" i="4"/>
  <c r="AD28" i="4"/>
  <c r="AE28" i="4"/>
  <c r="AF28" i="4"/>
  <c r="AG28" i="4"/>
  <c r="AH28" i="4"/>
  <c r="AI28" i="4"/>
  <c r="AJ28" i="4"/>
  <c r="AL28" i="4"/>
  <c r="B29" i="4"/>
  <c r="C29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V29" i="4"/>
  <c r="W29" i="4"/>
  <c r="X29" i="4"/>
  <c r="Y29" i="4"/>
  <c r="Z29" i="4"/>
  <c r="AA29" i="4"/>
  <c r="AB29" i="4"/>
  <c r="AC29" i="4"/>
  <c r="AD29" i="4"/>
  <c r="AE29" i="4"/>
  <c r="AF29" i="4"/>
  <c r="AG29" i="4"/>
  <c r="AH29" i="4"/>
  <c r="AI29" i="4"/>
  <c r="AJ29" i="4"/>
  <c r="AL29" i="4"/>
  <c r="B30" i="4"/>
  <c r="C30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Y30" i="4"/>
  <c r="Z30" i="4"/>
  <c r="AA30" i="4"/>
  <c r="AB30" i="4"/>
  <c r="AC30" i="4"/>
  <c r="AD30" i="4"/>
  <c r="AE30" i="4"/>
  <c r="AF30" i="4"/>
  <c r="AG30" i="4"/>
  <c r="AH30" i="4"/>
  <c r="AI30" i="4"/>
  <c r="AJ30" i="4"/>
  <c r="AL30" i="4"/>
  <c r="B31" i="4"/>
  <c r="C31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T31" i="4"/>
  <c r="U31" i="4"/>
  <c r="V31" i="4"/>
  <c r="W31" i="4"/>
  <c r="X31" i="4"/>
  <c r="Y31" i="4"/>
  <c r="Z31" i="4"/>
  <c r="AA31" i="4"/>
  <c r="AB31" i="4"/>
  <c r="AC31" i="4"/>
  <c r="AD31" i="4"/>
  <c r="AE31" i="4"/>
  <c r="AF31" i="4"/>
  <c r="AG31" i="4"/>
  <c r="AH31" i="4"/>
  <c r="AI31" i="4"/>
  <c r="AJ31" i="4"/>
  <c r="AL31" i="4"/>
  <c r="B32" i="4"/>
  <c r="C32" i="4"/>
  <c r="D32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R32" i="4"/>
  <c r="S32" i="4"/>
  <c r="T32" i="4"/>
  <c r="U32" i="4"/>
  <c r="V32" i="4"/>
  <c r="W32" i="4"/>
  <c r="X32" i="4"/>
  <c r="Y32" i="4"/>
  <c r="Z32" i="4"/>
  <c r="AA32" i="4"/>
  <c r="AB32" i="4"/>
  <c r="AC32" i="4"/>
  <c r="AD32" i="4"/>
  <c r="AE32" i="4"/>
  <c r="AF32" i="4"/>
  <c r="AG32" i="4"/>
  <c r="AH32" i="4"/>
  <c r="AI32" i="4"/>
  <c r="AJ32" i="4"/>
  <c r="AL32" i="4"/>
  <c r="B33" i="4"/>
  <c r="C33" i="4"/>
  <c r="D33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U33" i="4"/>
  <c r="V33" i="4"/>
  <c r="W33" i="4"/>
  <c r="X33" i="4"/>
  <c r="Y33" i="4"/>
  <c r="Z33" i="4"/>
  <c r="AA33" i="4"/>
  <c r="AB33" i="4"/>
  <c r="AC33" i="4"/>
  <c r="AD33" i="4"/>
  <c r="AE33" i="4"/>
  <c r="AF33" i="4"/>
  <c r="AG33" i="4"/>
  <c r="AH33" i="4"/>
  <c r="AI33" i="4"/>
  <c r="AJ33" i="4"/>
  <c r="AL33" i="4"/>
  <c r="B34" i="4"/>
  <c r="C34" i="4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V34" i="4"/>
  <c r="W34" i="4"/>
  <c r="X34" i="4"/>
  <c r="Y34" i="4"/>
  <c r="Z34" i="4"/>
  <c r="AA34" i="4"/>
  <c r="AB34" i="4"/>
  <c r="AC34" i="4"/>
  <c r="AD34" i="4"/>
  <c r="AE34" i="4"/>
  <c r="AF34" i="4"/>
  <c r="AG34" i="4"/>
  <c r="AH34" i="4"/>
  <c r="AI34" i="4"/>
  <c r="AJ34" i="4"/>
  <c r="AL34" i="4"/>
  <c r="B35" i="4"/>
  <c r="C35" i="4"/>
  <c r="D35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T35" i="4"/>
  <c r="U35" i="4"/>
  <c r="V35" i="4"/>
  <c r="W35" i="4"/>
  <c r="X35" i="4"/>
  <c r="Y35" i="4"/>
  <c r="Z35" i="4"/>
  <c r="AA35" i="4"/>
  <c r="AB35" i="4"/>
  <c r="AC35" i="4"/>
  <c r="AD35" i="4"/>
  <c r="AE35" i="4"/>
  <c r="AF35" i="4"/>
  <c r="AG35" i="4"/>
  <c r="AH35" i="4"/>
  <c r="AI35" i="4"/>
  <c r="AJ35" i="4"/>
  <c r="AL35" i="4"/>
  <c r="B36" i="4"/>
  <c r="C36" i="4"/>
  <c r="D36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V36" i="4"/>
  <c r="W36" i="4"/>
  <c r="X36" i="4"/>
  <c r="Y36" i="4"/>
  <c r="Z36" i="4"/>
  <c r="AA36" i="4"/>
  <c r="AB36" i="4"/>
  <c r="AC36" i="4"/>
  <c r="AD36" i="4"/>
  <c r="AE36" i="4"/>
  <c r="AF36" i="4"/>
  <c r="AG36" i="4"/>
  <c r="AH36" i="4"/>
  <c r="AI36" i="4"/>
  <c r="AJ36" i="4"/>
  <c r="AL36" i="4"/>
  <c r="B37" i="4"/>
  <c r="C37" i="4"/>
  <c r="D37" i="4"/>
  <c r="E37" i="4"/>
  <c r="F37" i="4"/>
  <c r="G37" i="4"/>
  <c r="H37" i="4"/>
  <c r="I37" i="4"/>
  <c r="J37" i="4"/>
  <c r="K37" i="4"/>
  <c r="L37" i="4"/>
  <c r="M37" i="4"/>
  <c r="N37" i="4"/>
  <c r="O37" i="4"/>
  <c r="P37" i="4"/>
  <c r="Q37" i="4"/>
  <c r="R37" i="4"/>
  <c r="S37" i="4"/>
  <c r="T37" i="4"/>
  <c r="U37" i="4"/>
  <c r="V37" i="4"/>
  <c r="W37" i="4"/>
  <c r="X37" i="4"/>
  <c r="Y37" i="4"/>
  <c r="Z37" i="4"/>
  <c r="AA37" i="4"/>
  <c r="AB37" i="4"/>
  <c r="AC37" i="4"/>
  <c r="AD37" i="4"/>
  <c r="AE37" i="4"/>
  <c r="AF37" i="4"/>
  <c r="AG37" i="4"/>
  <c r="AH37" i="4"/>
  <c r="AI37" i="4"/>
  <c r="AJ37" i="4"/>
  <c r="AL37" i="4"/>
  <c r="B38" i="4"/>
  <c r="C38" i="4"/>
  <c r="D38" i="4"/>
  <c r="E38" i="4"/>
  <c r="F38" i="4"/>
  <c r="G38" i="4"/>
  <c r="H38" i="4"/>
  <c r="I38" i="4"/>
  <c r="J38" i="4"/>
  <c r="K38" i="4"/>
  <c r="L38" i="4"/>
  <c r="M38" i="4"/>
  <c r="N38" i="4"/>
  <c r="O38" i="4"/>
  <c r="P38" i="4"/>
  <c r="Q38" i="4"/>
  <c r="R38" i="4"/>
  <c r="S38" i="4"/>
  <c r="T38" i="4"/>
  <c r="U38" i="4"/>
  <c r="V38" i="4"/>
  <c r="W38" i="4"/>
  <c r="X38" i="4"/>
  <c r="Y38" i="4"/>
  <c r="Z38" i="4"/>
  <c r="AA38" i="4"/>
  <c r="AB38" i="4"/>
  <c r="AC38" i="4"/>
  <c r="AD38" i="4"/>
  <c r="AE38" i="4"/>
  <c r="AF38" i="4"/>
  <c r="AG38" i="4"/>
  <c r="AH38" i="4"/>
  <c r="AI38" i="4"/>
  <c r="AJ38" i="4"/>
  <c r="AL38" i="4"/>
  <c r="B39" i="4"/>
  <c r="C39" i="4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X39" i="4"/>
  <c r="Y39" i="4"/>
  <c r="Z39" i="4"/>
  <c r="AA39" i="4"/>
  <c r="AB39" i="4"/>
  <c r="AC39" i="4"/>
  <c r="AD39" i="4"/>
  <c r="AE39" i="4"/>
  <c r="AF39" i="4"/>
  <c r="AG39" i="4"/>
  <c r="AH39" i="4"/>
  <c r="AI39" i="4"/>
  <c r="AJ39" i="4"/>
  <c r="AL39" i="4"/>
  <c r="B40" i="4"/>
  <c r="C40" i="4"/>
  <c r="D40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Y40" i="4"/>
  <c r="Z40" i="4"/>
  <c r="AA40" i="4"/>
  <c r="AB40" i="4"/>
  <c r="AC40" i="4"/>
  <c r="AD40" i="4"/>
  <c r="AE40" i="4"/>
  <c r="AF40" i="4"/>
  <c r="AG40" i="4"/>
  <c r="AH40" i="4"/>
  <c r="AI40" i="4"/>
  <c r="AJ40" i="4"/>
  <c r="AL40" i="4"/>
  <c r="B41" i="4"/>
  <c r="C41" i="4"/>
  <c r="D41" i="4"/>
  <c r="E41" i="4"/>
  <c r="F41" i="4"/>
  <c r="G41" i="4"/>
  <c r="H41" i="4"/>
  <c r="I41" i="4"/>
  <c r="J41" i="4"/>
  <c r="K41" i="4"/>
  <c r="L41" i="4"/>
  <c r="M41" i="4"/>
  <c r="N41" i="4"/>
  <c r="O41" i="4"/>
  <c r="P41" i="4"/>
  <c r="Q41" i="4"/>
  <c r="R41" i="4"/>
  <c r="S41" i="4"/>
  <c r="T41" i="4"/>
  <c r="U41" i="4"/>
  <c r="V41" i="4"/>
  <c r="W41" i="4"/>
  <c r="X41" i="4"/>
  <c r="Y41" i="4"/>
  <c r="Z41" i="4"/>
  <c r="AA41" i="4"/>
  <c r="AB41" i="4"/>
  <c r="AC41" i="4"/>
  <c r="AD41" i="4"/>
  <c r="AE41" i="4"/>
  <c r="AF41" i="4"/>
  <c r="AG41" i="4"/>
  <c r="AH41" i="4"/>
  <c r="AI41" i="4"/>
  <c r="AJ41" i="4"/>
  <c r="AL41" i="4"/>
  <c r="B42" i="4"/>
  <c r="C42" i="4"/>
  <c r="D42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R42" i="4"/>
  <c r="S42" i="4"/>
  <c r="T42" i="4"/>
  <c r="U42" i="4"/>
  <c r="V42" i="4"/>
  <c r="W42" i="4"/>
  <c r="X42" i="4"/>
  <c r="Y42" i="4"/>
  <c r="Z42" i="4"/>
  <c r="AA42" i="4"/>
  <c r="AB42" i="4"/>
  <c r="AC42" i="4"/>
  <c r="AD42" i="4"/>
  <c r="AE42" i="4"/>
  <c r="AF42" i="4"/>
  <c r="AG42" i="4"/>
  <c r="AH42" i="4"/>
  <c r="AI42" i="4"/>
  <c r="AJ42" i="4"/>
  <c r="AL42" i="4"/>
  <c r="V43" i="4"/>
  <c r="AH43" i="4"/>
  <c r="C5" i="4"/>
  <c r="D5" i="4"/>
  <c r="E5" i="4"/>
  <c r="F5" i="4"/>
  <c r="G5" i="4"/>
  <c r="H5" i="4"/>
  <c r="I5" i="4"/>
  <c r="J5" i="4"/>
  <c r="K5" i="4"/>
  <c r="L5" i="4"/>
  <c r="M5" i="4"/>
  <c r="N5" i="4"/>
  <c r="O5" i="4"/>
  <c r="P5" i="4"/>
  <c r="Q5" i="4"/>
  <c r="R5" i="4"/>
  <c r="S5" i="4"/>
  <c r="T5" i="4"/>
  <c r="U5" i="4"/>
  <c r="V5" i="4"/>
  <c r="W5" i="4"/>
  <c r="X5" i="4"/>
  <c r="Y5" i="4"/>
  <c r="Z5" i="4"/>
  <c r="AA5" i="4"/>
  <c r="AB5" i="4"/>
  <c r="AC5" i="4"/>
  <c r="AD5" i="4"/>
  <c r="AE5" i="4"/>
  <c r="AF5" i="4"/>
  <c r="AG5" i="4"/>
  <c r="AH5" i="4"/>
  <c r="AI5" i="4"/>
  <c r="AJ5" i="4"/>
  <c r="AL5" i="4"/>
  <c r="B5" i="4"/>
  <c r="AP43" i="5"/>
  <c r="AQ43" i="5" s="1"/>
  <c r="AO43" i="5"/>
  <c r="AN43" i="5"/>
  <c r="AJ43" i="5"/>
  <c r="AI43" i="5"/>
  <c r="AH43" i="5"/>
  <c r="AG43" i="5"/>
  <c r="AF43" i="5"/>
  <c r="AE43" i="5"/>
  <c r="AD43" i="5"/>
  <c r="AC43" i="5"/>
  <c r="AB43" i="5"/>
  <c r="AA43" i="5"/>
  <c r="Z43" i="5"/>
  <c r="Y43" i="5"/>
  <c r="X43" i="5"/>
  <c r="W43" i="5"/>
  <c r="V43" i="5"/>
  <c r="U43" i="5"/>
  <c r="T43" i="5"/>
  <c r="S43" i="5"/>
  <c r="R43" i="5"/>
  <c r="Q43" i="5"/>
  <c r="P43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B43" i="5"/>
  <c r="AQ42" i="5"/>
  <c r="AK42" i="5"/>
  <c r="AQ41" i="5"/>
  <c r="AK41" i="5"/>
  <c r="AR41" i="5" s="1"/>
  <c r="AQ40" i="5"/>
  <c r="AK40" i="5"/>
  <c r="AQ39" i="5"/>
  <c r="AK39" i="5"/>
  <c r="AQ38" i="5"/>
  <c r="AK38" i="5"/>
  <c r="AQ37" i="5"/>
  <c r="AK37" i="5"/>
  <c r="AR37" i="5" s="1"/>
  <c r="AQ36" i="5"/>
  <c r="AK36" i="5"/>
  <c r="AQ35" i="5"/>
  <c r="AK35" i="5"/>
  <c r="AQ34" i="5"/>
  <c r="AK34" i="5"/>
  <c r="AQ33" i="5"/>
  <c r="AK33" i="5"/>
  <c r="AR33" i="5" s="1"/>
  <c r="AQ32" i="5"/>
  <c r="AK32" i="5"/>
  <c r="AQ31" i="5"/>
  <c r="AK31" i="5"/>
  <c r="AQ30" i="5"/>
  <c r="AK30" i="5"/>
  <c r="AQ29" i="5"/>
  <c r="AK29" i="5"/>
  <c r="AR29" i="5" s="1"/>
  <c r="AQ28" i="5"/>
  <c r="AK28" i="5"/>
  <c r="AQ27" i="5"/>
  <c r="AK27" i="5"/>
  <c r="AQ26" i="5"/>
  <c r="AK26" i="5"/>
  <c r="AQ25" i="5"/>
  <c r="AK25" i="5"/>
  <c r="AR25" i="5" s="1"/>
  <c r="AQ24" i="5"/>
  <c r="AK24" i="5"/>
  <c r="AQ23" i="5"/>
  <c r="AK23" i="5"/>
  <c r="AQ22" i="5"/>
  <c r="AK22" i="5"/>
  <c r="AQ21" i="5"/>
  <c r="AK21" i="5"/>
  <c r="AR21" i="5" s="1"/>
  <c r="AQ20" i="5"/>
  <c r="AK20" i="5"/>
  <c r="AQ19" i="5"/>
  <c r="AK19" i="5"/>
  <c r="AQ18" i="5"/>
  <c r="AK18" i="5"/>
  <c r="AQ17" i="5"/>
  <c r="AK17" i="5"/>
  <c r="AR17" i="5" s="1"/>
  <c r="AQ16" i="5"/>
  <c r="AK16" i="5"/>
  <c r="AQ15" i="5"/>
  <c r="AK15" i="5"/>
  <c r="AQ14" i="5"/>
  <c r="AK14" i="5"/>
  <c r="AQ13" i="5"/>
  <c r="AK13" i="5"/>
  <c r="AR13" i="5" s="1"/>
  <c r="AQ12" i="5"/>
  <c r="AK12" i="5"/>
  <c r="AQ11" i="5"/>
  <c r="AK11" i="5"/>
  <c r="AQ10" i="5"/>
  <c r="AK10" i="5"/>
  <c r="AQ9" i="5"/>
  <c r="AK9" i="5"/>
  <c r="AR9" i="5" s="1"/>
  <c r="AQ8" i="5"/>
  <c r="AK8" i="5"/>
  <c r="AQ7" i="5"/>
  <c r="AK7" i="5"/>
  <c r="AQ6" i="5"/>
  <c r="AK6" i="5"/>
  <c r="AQ5" i="5"/>
  <c r="AK5" i="5"/>
  <c r="AK43" i="5" s="1"/>
  <c r="AP43" i="3"/>
  <c r="AO43" i="3"/>
  <c r="AN43" i="3"/>
  <c r="AL43" i="3"/>
  <c r="AJ43" i="3"/>
  <c r="AJ43" i="4" s="1"/>
  <c r="AI43" i="3"/>
  <c r="AI43" i="4" s="1"/>
  <c r="AH43" i="3"/>
  <c r="AG43" i="3"/>
  <c r="AG43" i="4" s="1"/>
  <c r="AF43" i="3"/>
  <c r="AF43" i="4" s="1"/>
  <c r="AE43" i="3"/>
  <c r="AE43" i="4" s="1"/>
  <c r="AD43" i="3"/>
  <c r="AD43" i="4" s="1"/>
  <c r="AC43" i="3"/>
  <c r="AC43" i="4" s="1"/>
  <c r="AB43" i="3"/>
  <c r="AB43" i="4" s="1"/>
  <c r="AA43" i="3"/>
  <c r="AA43" i="4" s="1"/>
  <c r="Z43" i="3"/>
  <c r="Z43" i="4" s="1"/>
  <c r="Y43" i="3"/>
  <c r="Y43" i="4" s="1"/>
  <c r="X43" i="3"/>
  <c r="X43" i="4" s="1"/>
  <c r="W43" i="3"/>
  <c r="W43" i="4" s="1"/>
  <c r="V43" i="3"/>
  <c r="U43" i="3"/>
  <c r="U43" i="4" s="1"/>
  <c r="T43" i="3"/>
  <c r="T43" i="4" s="1"/>
  <c r="S43" i="3"/>
  <c r="S43" i="4" s="1"/>
  <c r="R43" i="3"/>
  <c r="R43" i="4" s="1"/>
  <c r="Q43" i="3"/>
  <c r="Q43" i="4" s="1"/>
  <c r="P43" i="3"/>
  <c r="P43" i="4" s="1"/>
  <c r="O43" i="3"/>
  <c r="O43" i="4" s="1"/>
  <c r="N43" i="3"/>
  <c r="N43" i="4" s="1"/>
  <c r="M43" i="3"/>
  <c r="M43" i="4" s="1"/>
  <c r="L43" i="3"/>
  <c r="L43" i="4" s="1"/>
  <c r="K43" i="3"/>
  <c r="K43" i="4" s="1"/>
  <c r="J43" i="3"/>
  <c r="J43" i="4" s="1"/>
  <c r="I43" i="3"/>
  <c r="I43" i="4" s="1"/>
  <c r="H43" i="3"/>
  <c r="H43" i="4" s="1"/>
  <c r="G43" i="3"/>
  <c r="G43" i="4" s="1"/>
  <c r="F43" i="3"/>
  <c r="F43" i="4" s="1"/>
  <c r="E43" i="3"/>
  <c r="E43" i="4" s="1"/>
  <c r="D43" i="3"/>
  <c r="D43" i="4" s="1"/>
  <c r="C43" i="3"/>
  <c r="C43" i="4" s="1"/>
  <c r="B43" i="3"/>
  <c r="B43" i="4" s="1"/>
  <c r="AK42" i="3"/>
  <c r="AK41" i="3"/>
  <c r="AR41" i="3" s="1"/>
  <c r="AK40" i="3"/>
  <c r="AK39" i="3"/>
  <c r="AK38" i="3"/>
  <c r="AK37" i="3"/>
  <c r="AK36" i="3"/>
  <c r="AK35" i="3"/>
  <c r="AK34" i="3"/>
  <c r="AK33" i="3"/>
  <c r="AK32" i="3"/>
  <c r="AK31" i="3"/>
  <c r="AK30" i="3"/>
  <c r="AK29" i="3"/>
  <c r="AK28" i="3"/>
  <c r="AK27" i="3"/>
  <c r="AK26" i="3"/>
  <c r="AK25" i="3"/>
  <c r="AK24" i="3"/>
  <c r="AK23" i="3"/>
  <c r="AK22" i="3"/>
  <c r="AK21" i="3"/>
  <c r="AK20" i="3"/>
  <c r="AK19" i="3"/>
  <c r="AK18" i="3"/>
  <c r="AK17" i="3"/>
  <c r="AK16" i="3"/>
  <c r="AK15" i="3"/>
  <c r="AK14" i="3"/>
  <c r="AK13" i="3"/>
  <c r="AK12" i="3"/>
  <c r="AK11" i="3"/>
  <c r="AK10" i="3"/>
  <c r="AK9" i="3"/>
  <c r="AK8" i="3"/>
  <c r="AK7" i="3"/>
  <c r="AK6" i="3"/>
  <c r="AK5" i="3"/>
  <c r="AR8" i="5" l="1"/>
  <c r="AR12" i="5"/>
  <c r="AR16" i="5"/>
  <c r="AR20" i="5"/>
  <c r="AR24" i="5"/>
  <c r="AR28" i="5"/>
  <c r="AR32" i="5"/>
  <c r="AR36" i="5"/>
  <c r="AR40" i="5"/>
  <c r="AR7" i="5"/>
  <c r="AR11" i="5"/>
  <c r="AR15" i="5"/>
  <c r="AR19" i="5"/>
  <c r="AR23" i="5"/>
  <c r="AR27" i="5"/>
  <c r="AR31" i="5"/>
  <c r="AR35" i="5"/>
  <c r="AR39" i="5"/>
  <c r="AR6" i="5"/>
  <c r="AR10" i="5"/>
  <c r="AR14" i="5"/>
  <c r="AR18" i="5"/>
  <c r="AR22" i="5"/>
  <c r="AR26" i="5"/>
  <c r="AR30" i="5"/>
  <c r="AR34" i="5"/>
  <c r="AR38" i="5"/>
  <c r="AR42" i="5"/>
  <c r="AR25" i="3"/>
  <c r="AR27" i="3"/>
  <c r="AR33" i="3"/>
  <c r="AR9" i="3"/>
  <c r="AR11" i="3"/>
  <c r="AR13" i="3"/>
  <c r="AR17" i="3"/>
  <c r="AR5" i="3"/>
  <c r="AR34" i="3"/>
  <c r="AR36" i="3"/>
  <c r="AR38" i="3"/>
  <c r="AR40" i="3"/>
  <c r="AK5" i="4"/>
  <c r="AK27" i="4"/>
  <c r="AK23" i="4"/>
  <c r="AK19" i="4"/>
  <c r="AK9" i="4"/>
  <c r="AR18" i="3"/>
  <c r="AR20" i="3"/>
  <c r="AR22" i="3"/>
  <c r="AR24" i="3"/>
  <c r="AR29" i="3"/>
  <c r="AR31" i="3"/>
  <c r="AR42" i="3"/>
  <c r="AL43" i="4"/>
  <c r="AK15" i="4"/>
  <c r="AR6" i="3"/>
  <c r="AR8" i="3"/>
  <c r="AR15" i="3"/>
  <c r="AR26" i="3"/>
  <c r="AR28" i="3"/>
  <c r="AR35" i="3"/>
  <c r="AR37" i="3"/>
  <c r="AK43" i="4"/>
  <c r="AK39" i="4"/>
  <c r="AK35" i="4"/>
  <c r="AK11" i="4"/>
  <c r="AK7" i="4"/>
  <c r="AR10" i="3"/>
  <c r="AR12" i="3"/>
  <c r="AR19" i="3"/>
  <c r="AR21" i="3"/>
  <c r="AQ43" i="3"/>
  <c r="AK31" i="4"/>
  <c r="AK42" i="4"/>
  <c r="AK41" i="4"/>
  <c r="AK40" i="4"/>
  <c r="AK38" i="4"/>
  <c r="AK37" i="4"/>
  <c r="AK36" i="4"/>
  <c r="AK34" i="4"/>
  <c r="AK33" i="4"/>
  <c r="AK32" i="4"/>
  <c r="AK30" i="4"/>
  <c r="AK29" i="4"/>
  <c r="AK28" i="4"/>
  <c r="AK26" i="4"/>
  <c r="AK25" i="4"/>
  <c r="AK24" i="4"/>
  <c r="AK22" i="4"/>
  <c r="AK21" i="4"/>
  <c r="AK20" i="4"/>
  <c r="AK18" i="4"/>
  <c r="AK17" i="4"/>
  <c r="AK16" i="4"/>
  <c r="AK14" i="4"/>
  <c r="AK13" i="4"/>
  <c r="AK12" i="4"/>
  <c r="AK10" i="4"/>
  <c r="AK8" i="4"/>
  <c r="AK6" i="4"/>
  <c r="AR7" i="3"/>
  <c r="AR14" i="3"/>
  <c r="AR16" i="3"/>
  <c r="AR23" i="3"/>
  <c r="AR30" i="3"/>
  <c r="AR32" i="3"/>
  <c r="AR39" i="3"/>
  <c r="AK43" i="3"/>
  <c r="AR5" i="5"/>
  <c r="AR43" i="3"/>
  <c r="AQ43" i="2"/>
  <c r="AP43" i="2"/>
  <c r="AR43" i="2" s="1"/>
  <c r="AS43" i="2" s="1"/>
  <c r="AO43" i="2"/>
  <c r="AM43" i="2"/>
  <c r="AL43" i="2"/>
  <c r="AN43" i="2" s="1"/>
  <c r="AR42" i="2"/>
  <c r="AS42" i="2" s="1"/>
  <c r="AN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AK42" i="2" s="1"/>
  <c r="D42" i="2"/>
  <c r="C42" i="2"/>
  <c r="AR41" i="2"/>
  <c r="AS41" i="2" s="1"/>
  <c r="AN41" i="2"/>
  <c r="AJ41" i="2"/>
  <c r="AI41" i="2"/>
  <c r="AH41" i="2"/>
  <c r="AG41" i="2"/>
  <c r="AF41" i="2"/>
  <c r="AE41" i="2"/>
  <c r="AD41" i="2"/>
  <c r="AC41" i="2"/>
  <c r="AB41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AK41" i="2" s="1"/>
  <c r="B41" i="2"/>
  <c r="AR40" i="2"/>
  <c r="AN40" i="2"/>
  <c r="AS40" i="2" s="1"/>
  <c r="AJ40" i="2"/>
  <c r="AI40" i="2"/>
  <c r="AH40" i="2"/>
  <c r="AG40" i="2"/>
  <c r="AF40" i="2"/>
  <c r="AE40" i="2"/>
  <c r="AD40" i="2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B40" i="2"/>
  <c r="AK40" i="2" s="1"/>
  <c r="AR39" i="2"/>
  <c r="AS39" i="2" s="1"/>
  <c r="AN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AK39" i="2" s="1"/>
  <c r="D39" i="2"/>
  <c r="C39" i="2"/>
  <c r="B39" i="2"/>
  <c r="AR38" i="2"/>
  <c r="AN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AK38" i="2" s="1"/>
  <c r="AS38" i="2" s="1"/>
  <c r="AR37" i="2"/>
  <c r="AS37" i="2" s="1"/>
  <c r="AN37" i="2"/>
  <c r="AJ37" i="2"/>
  <c r="AI37" i="2"/>
  <c r="AH37" i="2"/>
  <c r="AG37" i="2"/>
  <c r="AF37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AK37" i="2" s="1"/>
  <c r="B37" i="2"/>
  <c r="AR36" i="2"/>
  <c r="AN36" i="2"/>
  <c r="AS36" i="2" s="1"/>
  <c r="AJ36" i="2"/>
  <c r="AI36" i="2"/>
  <c r="AH36" i="2"/>
  <c r="AG36" i="2"/>
  <c r="AF36" i="2"/>
  <c r="AE36" i="2"/>
  <c r="AD36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B36" i="2"/>
  <c r="AK36" i="2" s="1"/>
  <c r="AR35" i="2"/>
  <c r="AS35" i="2" s="1"/>
  <c r="AN35" i="2"/>
  <c r="AJ35" i="2"/>
  <c r="AI35" i="2"/>
  <c r="AH35" i="2"/>
  <c r="AG35" i="2"/>
  <c r="AF35" i="2"/>
  <c r="AE35" i="2"/>
  <c r="AD35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AK35" i="2" s="1"/>
  <c r="D35" i="2"/>
  <c r="C35" i="2"/>
  <c r="B35" i="2"/>
  <c r="AR34" i="2"/>
  <c r="AN34" i="2"/>
  <c r="AJ34" i="2"/>
  <c r="AI34" i="2"/>
  <c r="AH34" i="2"/>
  <c r="AG34" i="2"/>
  <c r="AF34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AK34" i="2" s="1"/>
  <c r="AS34" i="2" s="1"/>
  <c r="AR33" i="2"/>
  <c r="AS33" i="2" s="1"/>
  <c r="AN33" i="2"/>
  <c r="AJ33" i="2"/>
  <c r="AI33" i="2"/>
  <c r="AH33" i="2"/>
  <c r="AG33" i="2"/>
  <c r="AF33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AK33" i="2" s="1"/>
  <c r="B33" i="2"/>
  <c r="AR32" i="2"/>
  <c r="AN32" i="2"/>
  <c r="AS32" i="2" s="1"/>
  <c r="AJ32" i="2"/>
  <c r="AI32" i="2"/>
  <c r="AH32" i="2"/>
  <c r="AG32" i="2"/>
  <c r="AF32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AK32" i="2" s="1"/>
  <c r="AR31" i="2"/>
  <c r="AS31" i="2" s="1"/>
  <c r="AN31" i="2"/>
  <c r="AJ31" i="2"/>
  <c r="AI31" i="2"/>
  <c r="AH31" i="2"/>
  <c r="AG31" i="2"/>
  <c r="AF31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AK31" i="2" s="1"/>
  <c r="D31" i="2"/>
  <c r="C31" i="2"/>
  <c r="B31" i="2"/>
  <c r="AR30" i="2"/>
  <c r="AN30" i="2"/>
  <c r="AJ30" i="2"/>
  <c r="AI30" i="2"/>
  <c r="AH30" i="2"/>
  <c r="AG30" i="2"/>
  <c r="AF30" i="2"/>
  <c r="AE30" i="2"/>
  <c r="AD30" i="2"/>
  <c r="AC30" i="2"/>
  <c r="AB30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AK30" i="2" s="1"/>
  <c r="AS30" i="2" s="1"/>
  <c r="AR29" i="2"/>
  <c r="AS29" i="2" s="1"/>
  <c r="AN29" i="2"/>
  <c r="AJ29" i="2"/>
  <c r="AI29" i="2"/>
  <c r="AH29" i="2"/>
  <c r="AG29" i="2"/>
  <c r="AF29" i="2"/>
  <c r="AE29" i="2"/>
  <c r="AD29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AK29" i="2" s="1"/>
  <c r="B29" i="2"/>
  <c r="AR28" i="2"/>
  <c r="AN28" i="2"/>
  <c r="AS28" i="2" s="1"/>
  <c r="AJ28" i="2"/>
  <c r="AI28" i="2"/>
  <c r="AH28" i="2"/>
  <c r="AG28" i="2"/>
  <c r="AF28" i="2"/>
  <c r="AE28" i="2"/>
  <c r="AD28" i="2"/>
  <c r="AC28" i="2"/>
  <c r="AB28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B28" i="2"/>
  <c r="AK28" i="2" s="1"/>
  <c r="AR27" i="2"/>
  <c r="AS27" i="2" s="1"/>
  <c r="AN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AK27" i="2" s="1"/>
  <c r="D27" i="2"/>
  <c r="C27" i="2"/>
  <c r="B27" i="2"/>
  <c r="AR26" i="2"/>
  <c r="AN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B26" i="2"/>
  <c r="AK26" i="2" s="1"/>
  <c r="AS26" i="2" s="1"/>
  <c r="AR25" i="2"/>
  <c r="AS25" i="2" s="1"/>
  <c r="AN25" i="2"/>
  <c r="AJ25" i="2"/>
  <c r="AI25" i="2"/>
  <c r="AH25" i="2"/>
  <c r="AG25" i="2"/>
  <c r="AF25" i="2"/>
  <c r="AE25" i="2"/>
  <c r="AD25" i="2"/>
  <c r="AC25" i="2"/>
  <c r="AB25" i="2"/>
  <c r="AA25" i="2"/>
  <c r="Z25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AK25" i="2" s="1"/>
  <c r="B25" i="2"/>
  <c r="AR24" i="2"/>
  <c r="AN24" i="2"/>
  <c r="AS24" i="2" s="1"/>
  <c r="AJ24" i="2"/>
  <c r="AI24" i="2"/>
  <c r="AH24" i="2"/>
  <c r="AG24" i="2"/>
  <c r="AF24" i="2"/>
  <c r="AE24" i="2"/>
  <c r="AD24" i="2"/>
  <c r="AC24" i="2"/>
  <c r="AB24" i="2"/>
  <c r="AA24" i="2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B24" i="2"/>
  <c r="AK24" i="2" s="1"/>
  <c r="AR23" i="2"/>
  <c r="AS23" i="2" s="1"/>
  <c r="AN23" i="2"/>
  <c r="AJ23" i="2"/>
  <c r="AI23" i="2"/>
  <c r="AH23" i="2"/>
  <c r="AG23" i="2"/>
  <c r="AF23" i="2"/>
  <c r="AE23" i="2"/>
  <c r="AD23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AK23" i="2" s="1"/>
  <c r="D23" i="2"/>
  <c r="C23" i="2"/>
  <c r="B23" i="2"/>
  <c r="AR22" i="2"/>
  <c r="AN22" i="2"/>
  <c r="AJ22" i="2"/>
  <c r="AI22" i="2"/>
  <c r="AH22" i="2"/>
  <c r="AG22" i="2"/>
  <c r="AF22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B22" i="2"/>
  <c r="AK22" i="2" s="1"/>
  <c r="AS22" i="2" s="1"/>
  <c r="AR21" i="2"/>
  <c r="AS21" i="2" s="1"/>
  <c r="AN21" i="2"/>
  <c r="AJ21" i="2"/>
  <c r="AI21" i="2"/>
  <c r="AH21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AK21" i="2" s="1"/>
  <c r="B21" i="2"/>
  <c r="AR20" i="2"/>
  <c r="AN20" i="2"/>
  <c r="AS20" i="2" s="1"/>
  <c r="AJ20" i="2"/>
  <c r="AI20" i="2"/>
  <c r="AH20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B20" i="2"/>
  <c r="AK20" i="2" s="1"/>
  <c r="AR19" i="2"/>
  <c r="AS19" i="2" s="1"/>
  <c r="AN19" i="2"/>
  <c r="AJ19" i="2"/>
  <c r="AI19" i="2"/>
  <c r="AH19" i="2"/>
  <c r="AG19" i="2"/>
  <c r="AF19" i="2"/>
  <c r="AE19" i="2"/>
  <c r="AD19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AK19" i="2" s="1"/>
  <c r="D19" i="2"/>
  <c r="C19" i="2"/>
  <c r="B19" i="2"/>
  <c r="AR18" i="2"/>
  <c r="AN18" i="2"/>
  <c r="AJ18" i="2"/>
  <c r="AI18" i="2"/>
  <c r="AH18" i="2"/>
  <c r="AG18" i="2"/>
  <c r="AF18" i="2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AK18" i="2" s="1"/>
  <c r="AS18" i="2" s="1"/>
  <c r="AR17" i="2"/>
  <c r="AS17" i="2" s="1"/>
  <c r="AN17" i="2"/>
  <c r="AJ17" i="2"/>
  <c r="AI17" i="2"/>
  <c r="AH17" i="2"/>
  <c r="AG17" i="2"/>
  <c r="AF17" i="2"/>
  <c r="AE17" i="2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AK17" i="2" s="1"/>
  <c r="B17" i="2"/>
  <c r="AR16" i="2"/>
  <c r="AN16" i="2"/>
  <c r="AS16" i="2" s="1"/>
  <c r="AJ16" i="2"/>
  <c r="AI16" i="2"/>
  <c r="AH16" i="2"/>
  <c r="AG16" i="2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B16" i="2"/>
  <c r="AK16" i="2" s="1"/>
  <c r="AR15" i="2"/>
  <c r="AS15" i="2" s="1"/>
  <c r="AN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AK15" i="2" s="1"/>
  <c r="D15" i="2"/>
  <c r="C15" i="2"/>
  <c r="B15" i="2"/>
  <c r="AR14" i="2"/>
  <c r="AN14" i="2"/>
  <c r="AJ14" i="2"/>
  <c r="AI14" i="2"/>
  <c r="AH14" i="2"/>
  <c r="AG14" i="2"/>
  <c r="AF14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AK14" i="2" s="1"/>
  <c r="AS14" i="2" s="1"/>
  <c r="AR13" i="2"/>
  <c r="AS13" i="2" s="1"/>
  <c r="AN13" i="2"/>
  <c r="AJ13" i="2"/>
  <c r="AI13" i="2"/>
  <c r="AH13" i="2"/>
  <c r="AG13" i="2"/>
  <c r="AF13" i="2"/>
  <c r="AE13" i="2"/>
  <c r="AD13" i="2"/>
  <c r="AC13" i="2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AK13" i="2" s="1"/>
  <c r="B13" i="2"/>
  <c r="AR12" i="2"/>
  <c r="AN12" i="2"/>
  <c r="AS12" i="2" s="1"/>
  <c r="AJ12" i="2"/>
  <c r="AI12" i="2"/>
  <c r="AH12" i="2"/>
  <c r="AG12" i="2"/>
  <c r="AF12" i="2"/>
  <c r="AE12" i="2"/>
  <c r="AD12" i="2"/>
  <c r="AC12" i="2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  <c r="AK12" i="2" s="1"/>
  <c r="AR11" i="2"/>
  <c r="AS11" i="2" s="1"/>
  <c r="AN11" i="2"/>
  <c r="AJ11" i="2"/>
  <c r="AI11" i="2"/>
  <c r="AH11" i="2"/>
  <c r="AG11" i="2"/>
  <c r="AF11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AK11" i="2" s="1"/>
  <c r="D11" i="2"/>
  <c r="C11" i="2"/>
  <c r="B11" i="2"/>
  <c r="AR10" i="2"/>
  <c r="AN10" i="2"/>
  <c r="AJ10" i="2"/>
  <c r="AI10" i="2"/>
  <c r="AH10" i="2"/>
  <c r="AG10" i="2"/>
  <c r="AF10" i="2"/>
  <c r="AE10" i="2"/>
  <c r="AD10" i="2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B10" i="2"/>
  <c r="AK10" i="2" s="1"/>
  <c r="AS10" i="2" s="1"/>
  <c r="AR9" i="2"/>
  <c r="AS9" i="2" s="1"/>
  <c r="AN9" i="2"/>
  <c r="AJ9" i="2"/>
  <c r="AI9" i="2"/>
  <c r="AH9" i="2"/>
  <c r="AG9" i="2"/>
  <c r="AF9" i="2"/>
  <c r="AE9" i="2"/>
  <c r="AD9" i="2"/>
  <c r="AC9" i="2"/>
  <c r="AB9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K9" i="2" s="1"/>
  <c r="B9" i="2"/>
  <c r="AR8" i="2"/>
  <c r="AN8" i="2"/>
  <c r="AS8" i="2" s="1"/>
  <c r="AJ8" i="2"/>
  <c r="AI8" i="2"/>
  <c r="AH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B8" i="2"/>
  <c r="AK8" i="2" s="1"/>
  <c r="AR7" i="2"/>
  <c r="AS7" i="2" s="1"/>
  <c r="AN7" i="2"/>
  <c r="AJ7" i="2"/>
  <c r="AI7" i="2"/>
  <c r="AH7" i="2"/>
  <c r="AG7" i="2"/>
  <c r="AF7" i="2"/>
  <c r="AE7" i="2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AK7" i="2" s="1"/>
  <c r="D7" i="2"/>
  <c r="C7" i="2"/>
  <c r="B7" i="2"/>
  <c r="AR6" i="2"/>
  <c r="AN6" i="2"/>
  <c r="AJ6" i="2"/>
  <c r="AJ43" i="2" s="1"/>
  <c r="AI6" i="2"/>
  <c r="AH6" i="2"/>
  <c r="AH43" i="2" s="1"/>
  <c r="AG6" i="2"/>
  <c r="AF6" i="2"/>
  <c r="AF43" i="2" s="1"/>
  <c r="AE6" i="2"/>
  <c r="AD6" i="2"/>
  <c r="AD43" i="2" s="1"/>
  <c r="AC6" i="2"/>
  <c r="AB6" i="2"/>
  <c r="AB43" i="2" s="1"/>
  <c r="AA6" i="2"/>
  <c r="Z6" i="2"/>
  <c r="Z43" i="2" s="1"/>
  <c r="Y6" i="2"/>
  <c r="X6" i="2"/>
  <c r="X43" i="2" s="1"/>
  <c r="W6" i="2"/>
  <c r="V6" i="2"/>
  <c r="V43" i="2" s="1"/>
  <c r="U6" i="2"/>
  <c r="T6" i="2"/>
  <c r="T43" i="2" s="1"/>
  <c r="S6" i="2"/>
  <c r="R6" i="2"/>
  <c r="R43" i="2" s="1"/>
  <c r="Q6" i="2"/>
  <c r="P6" i="2"/>
  <c r="P43" i="2" s="1"/>
  <c r="O6" i="2"/>
  <c r="N6" i="2"/>
  <c r="N43" i="2" s="1"/>
  <c r="M6" i="2"/>
  <c r="L6" i="2"/>
  <c r="L43" i="2" s="1"/>
  <c r="K6" i="2"/>
  <c r="J6" i="2"/>
  <c r="J43" i="2" s="1"/>
  <c r="I6" i="2"/>
  <c r="H6" i="2"/>
  <c r="H43" i="2" s="1"/>
  <c r="G6" i="2"/>
  <c r="F6" i="2"/>
  <c r="F43" i="2" s="1"/>
  <c r="E6" i="2"/>
  <c r="D6" i="2"/>
  <c r="D43" i="2" s="1"/>
  <c r="C6" i="2"/>
  <c r="B6" i="2"/>
  <c r="AK6" i="2" s="1"/>
  <c r="AS6" i="2" s="1"/>
  <c r="AR5" i="2"/>
  <c r="AS5" i="2" s="1"/>
  <c r="AN5" i="2"/>
  <c r="AJ5" i="2"/>
  <c r="AI5" i="2"/>
  <c r="AI43" i="2" s="1"/>
  <c r="AH5" i="2"/>
  <c r="AG5" i="2"/>
  <c r="AG43" i="2" s="1"/>
  <c r="AF5" i="2"/>
  <c r="AE5" i="2"/>
  <c r="AE43" i="2" s="1"/>
  <c r="AD5" i="2"/>
  <c r="AC5" i="2"/>
  <c r="AC43" i="2" s="1"/>
  <c r="AB5" i="2"/>
  <c r="AA5" i="2"/>
  <c r="AA43" i="2" s="1"/>
  <c r="Z5" i="2"/>
  <c r="Y5" i="2"/>
  <c r="Y43" i="2" s="1"/>
  <c r="X5" i="2"/>
  <c r="W5" i="2"/>
  <c r="W43" i="2" s="1"/>
  <c r="V5" i="2"/>
  <c r="U5" i="2"/>
  <c r="U43" i="2" s="1"/>
  <c r="T5" i="2"/>
  <c r="S5" i="2"/>
  <c r="S43" i="2" s="1"/>
  <c r="R5" i="2"/>
  <c r="Q5" i="2"/>
  <c r="Q43" i="2" s="1"/>
  <c r="P5" i="2"/>
  <c r="O5" i="2"/>
  <c r="O43" i="2" s="1"/>
  <c r="N5" i="2"/>
  <c r="M5" i="2"/>
  <c r="M43" i="2" s="1"/>
  <c r="L5" i="2"/>
  <c r="K5" i="2"/>
  <c r="K43" i="2" s="1"/>
  <c r="J5" i="2"/>
  <c r="I5" i="2"/>
  <c r="I43" i="2" s="1"/>
  <c r="H5" i="2"/>
  <c r="G5" i="2"/>
  <c r="G43" i="2" s="1"/>
  <c r="F5" i="2"/>
  <c r="E5" i="2"/>
  <c r="E43" i="2" s="1"/>
  <c r="D5" i="2"/>
  <c r="C5" i="2"/>
  <c r="AK5" i="2" s="1"/>
  <c r="AK43" i="2" s="1"/>
  <c r="B5" i="2"/>
  <c r="AR43" i="5" l="1"/>
  <c r="B43" i="2"/>
  <c r="C43" i="2"/>
  <c r="T43" i="1"/>
  <c r="J43" i="1"/>
  <c r="H43" i="1"/>
  <c r="G43" i="1"/>
  <c r="F43" i="1"/>
  <c r="AP42" i="1"/>
  <c r="AO42" i="1"/>
  <c r="AN42" i="1"/>
  <c r="AL42" i="1"/>
  <c r="AM42" i="1" s="1"/>
  <c r="AJ42" i="1"/>
  <c r="AI42" i="1"/>
  <c r="AH42" i="1"/>
  <c r="AG42" i="1"/>
  <c r="AE42" i="1"/>
  <c r="AD42" i="1"/>
  <c r="AC42" i="1"/>
  <c r="AB42" i="1"/>
  <c r="AA42" i="1"/>
  <c r="Z42" i="1"/>
  <c r="Y42" i="1"/>
  <c r="X42" i="1"/>
  <c r="W42" i="1"/>
  <c r="V42" i="1"/>
  <c r="U42" i="1"/>
  <c r="S42" i="1"/>
  <c r="R42" i="1"/>
  <c r="Q42" i="1"/>
  <c r="P42" i="1"/>
  <c r="N42" i="1"/>
  <c r="M42" i="1"/>
  <c r="L42" i="1"/>
  <c r="K42" i="1"/>
  <c r="E42" i="1"/>
  <c r="AP41" i="1"/>
  <c r="AO41" i="1"/>
  <c r="AN41" i="1"/>
  <c r="AL41" i="1"/>
  <c r="AM41" i="1" s="1"/>
  <c r="AJ41" i="1"/>
  <c r="AI41" i="1"/>
  <c r="AH41" i="1"/>
  <c r="AF41" i="1"/>
  <c r="AD41" i="1"/>
  <c r="AC41" i="1"/>
  <c r="AB41" i="1"/>
  <c r="AA41" i="1"/>
  <c r="Z41" i="1"/>
  <c r="Y41" i="1"/>
  <c r="X41" i="1"/>
  <c r="W41" i="1"/>
  <c r="V41" i="1"/>
  <c r="U41" i="1"/>
  <c r="S41" i="1"/>
  <c r="R41" i="1"/>
  <c r="Q41" i="1"/>
  <c r="P41" i="1"/>
  <c r="O41" i="1"/>
  <c r="M41" i="1"/>
  <c r="L41" i="1"/>
  <c r="K41" i="1"/>
  <c r="I41" i="1"/>
  <c r="E41" i="1"/>
  <c r="D41" i="1"/>
  <c r="C41" i="1"/>
  <c r="B41" i="1"/>
  <c r="AK41" i="1" s="1"/>
  <c r="AP40" i="1"/>
  <c r="AO40" i="1"/>
  <c r="AN40" i="1"/>
  <c r="AL40" i="1"/>
  <c r="AM40" i="1" s="1"/>
  <c r="AJ40" i="1"/>
  <c r="AI40" i="1"/>
  <c r="AH40" i="1"/>
  <c r="AG40" i="1"/>
  <c r="AE40" i="1"/>
  <c r="AD40" i="1"/>
  <c r="AC40" i="1"/>
  <c r="AB40" i="1"/>
  <c r="AA40" i="1"/>
  <c r="Z40" i="1"/>
  <c r="Y40" i="1"/>
  <c r="X40" i="1"/>
  <c r="W40" i="1"/>
  <c r="V40" i="1"/>
  <c r="U40" i="1"/>
  <c r="S40" i="1"/>
  <c r="R40" i="1"/>
  <c r="Q40" i="1"/>
  <c r="P40" i="1"/>
  <c r="O40" i="1"/>
  <c r="N40" i="1"/>
  <c r="M40" i="1"/>
  <c r="L40" i="1"/>
  <c r="K40" i="1"/>
  <c r="I40" i="1"/>
  <c r="E40" i="1"/>
  <c r="D40" i="1"/>
  <c r="C40" i="1"/>
  <c r="B40" i="1"/>
  <c r="AP39" i="1"/>
  <c r="AQ39" i="1" s="1"/>
  <c r="AO39" i="1"/>
  <c r="AN39" i="1"/>
  <c r="AL39" i="1"/>
  <c r="AM39" i="1" s="1"/>
  <c r="AJ39" i="1"/>
  <c r="AI39" i="1"/>
  <c r="AH39" i="1"/>
  <c r="AF39" i="1"/>
  <c r="AE39" i="1"/>
  <c r="AD39" i="1"/>
  <c r="AC39" i="1"/>
  <c r="AB39" i="1"/>
  <c r="AA39" i="1"/>
  <c r="Z39" i="1"/>
  <c r="Y39" i="1"/>
  <c r="X39" i="1"/>
  <c r="W39" i="1"/>
  <c r="V39" i="1"/>
  <c r="U39" i="1"/>
  <c r="S39" i="1"/>
  <c r="R39" i="1"/>
  <c r="Q39" i="1"/>
  <c r="P39" i="1"/>
  <c r="O39" i="1"/>
  <c r="N39" i="1"/>
  <c r="M39" i="1"/>
  <c r="L39" i="1"/>
  <c r="K39" i="1"/>
  <c r="I39" i="1"/>
  <c r="E39" i="1"/>
  <c r="D39" i="1"/>
  <c r="B39" i="1"/>
  <c r="AP38" i="1"/>
  <c r="AO38" i="1"/>
  <c r="AN38" i="1"/>
  <c r="AL38" i="1"/>
  <c r="AM38" i="1" s="1"/>
  <c r="AJ38" i="1"/>
  <c r="AI38" i="1"/>
  <c r="AH38" i="1"/>
  <c r="AG38" i="1"/>
  <c r="AE38" i="1"/>
  <c r="AD38" i="1"/>
  <c r="AC38" i="1"/>
  <c r="AB38" i="1"/>
  <c r="AA38" i="1"/>
  <c r="Y38" i="1"/>
  <c r="X38" i="1"/>
  <c r="V38" i="1"/>
  <c r="U38" i="1"/>
  <c r="R38" i="1"/>
  <c r="Q38" i="1"/>
  <c r="P38" i="1"/>
  <c r="O38" i="1"/>
  <c r="N38" i="1"/>
  <c r="M38" i="1"/>
  <c r="L38" i="1"/>
  <c r="K38" i="1"/>
  <c r="I38" i="1"/>
  <c r="E38" i="1"/>
  <c r="D38" i="1"/>
  <c r="B38" i="1"/>
  <c r="AK38" i="1" s="1"/>
  <c r="AP37" i="1"/>
  <c r="AO37" i="1"/>
  <c r="AN37" i="1"/>
  <c r="AQ37" i="1" s="1"/>
  <c r="AL37" i="1"/>
  <c r="AM37" i="1" s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S37" i="1"/>
  <c r="R37" i="1"/>
  <c r="Q37" i="1"/>
  <c r="P37" i="1"/>
  <c r="O37" i="1"/>
  <c r="N37" i="1"/>
  <c r="M37" i="1"/>
  <c r="L37" i="1"/>
  <c r="K37" i="1"/>
  <c r="I37" i="1"/>
  <c r="E37" i="1"/>
  <c r="D37" i="1"/>
  <c r="C37" i="1"/>
  <c r="B37" i="1"/>
  <c r="AK37" i="1" s="1"/>
  <c r="AP36" i="1"/>
  <c r="AN36" i="1"/>
  <c r="AQ36" i="1" s="1"/>
  <c r="AL36" i="1"/>
  <c r="AM36" i="1" s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S36" i="1"/>
  <c r="R36" i="1"/>
  <c r="Q36" i="1"/>
  <c r="P36" i="1"/>
  <c r="O36" i="1"/>
  <c r="N36" i="1"/>
  <c r="M36" i="1"/>
  <c r="L36" i="1"/>
  <c r="K36" i="1"/>
  <c r="I36" i="1"/>
  <c r="E36" i="1"/>
  <c r="D36" i="1"/>
  <c r="C36" i="1"/>
  <c r="B36" i="1"/>
  <c r="AP35" i="1"/>
  <c r="AO35" i="1"/>
  <c r="AN35" i="1"/>
  <c r="AL35" i="1"/>
  <c r="AM35" i="1" s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S35" i="1"/>
  <c r="R35" i="1"/>
  <c r="Q35" i="1"/>
  <c r="P35" i="1"/>
  <c r="O35" i="1"/>
  <c r="N35" i="1"/>
  <c r="M35" i="1"/>
  <c r="L35" i="1"/>
  <c r="I35" i="1"/>
  <c r="E35" i="1"/>
  <c r="D35" i="1"/>
  <c r="B35" i="1"/>
  <c r="AP34" i="1"/>
  <c r="AO34" i="1"/>
  <c r="AN34" i="1"/>
  <c r="AL34" i="1"/>
  <c r="AM34" i="1" s="1"/>
  <c r="AJ34" i="1"/>
  <c r="AH34" i="1"/>
  <c r="AG34" i="1"/>
  <c r="AE34" i="1"/>
  <c r="AD34" i="1"/>
  <c r="AC34" i="1"/>
  <c r="AB34" i="1"/>
  <c r="AA34" i="1"/>
  <c r="Z34" i="1"/>
  <c r="Y34" i="1"/>
  <c r="X34" i="1"/>
  <c r="W34" i="1"/>
  <c r="U34" i="1"/>
  <c r="S34" i="1"/>
  <c r="R34" i="1"/>
  <c r="Q34" i="1"/>
  <c r="P34" i="1"/>
  <c r="O34" i="1"/>
  <c r="M34" i="1"/>
  <c r="L34" i="1"/>
  <c r="K34" i="1"/>
  <c r="I34" i="1"/>
  <c r="E34" i="1"/>
  <c r="D34" i="1"/>
  <c r="C34" i="1"/>
  <c r="AK34" i="1" s="1"/>
  <c r="B34" i="1"/>
  <c r="AP33" i="1"/>
  <c r="AO33" i="1"/>
  <c r="AN33" i="1"/>
  <c r="AL33" i="1"/>
  <c r="AM33" i="1" s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S33" i="1"/>
  <c r="R33" i="1"/>
  <c r="Q33" i="1"/>
  <c r="P33" i="1"/>
  <c r="O33" i="1"/>
  <c r="N33" i="1"/>
  <c r="M33" i="1"/>
  <c r="L33" i="1"/>
  <c r="K33" i="1"/>
  <c r="I33" i="1"/>
  <c r="E33" i="1"/>
  <c r="D33" i="1"/>
  <c r="C33" i="1"/>
  <c r="B33" i="1"/>
  <c r="AP32" i="1"/>
  <c r="AO32" i="1"/>
  <c r="AN32" i="1"/>
  <c r="AL32" i="1"/>
  <c r="AM32" i="1" s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S32" i="1"/>
  <c r="R32" i="1"/>
  <c r="Q32" i="1"/>
  <c r="P32" i="1"/>
  <c r="O32" i="1"/>
  <c r="M32" i="1"/>
  <c r="L32" i="1"/>
  <c r="K32" i="1"/>
  <c r="I32" i="1"/>
  <c r="E32" i="1"/>
  <c r="D32" i="1"/>
  <c r="C32" i="1"/>
  <c r="B32" i="1"/>
  <c r="AP31" i="1"/>
  <c r="AO31" i="1"/>
  <c r="AN31" i="1"/>
  <c r="AQ31" i="1" s="1"/>
  <c r="AL31" i="1"/>
  <c r="AM31" i="1" s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S31" i="1"/>
  <c r="R31" i="1"/>
  <c r="Q31" i="1"/>
  <c r="P31" i="1"/>
  <c r="O31" i="1"/>
  <c r="M31" i="1"/>
  <c r="L31" i="1"/>
  <c r="K31" i="1"/>
  <c r="E31" i="1"/>
  <c r="D31" i="1"/>
  <c r="AK31" i="1" s="1"/>
  <c r="B31" i="1"/>
  <c r="AP30" i="1"/>
  <c r="AO30" i="1"/>
  <c r="AN30" i="1"/>
  <c r="AL30" i="1"/>
  <c r="AM30" i="1" s="1"/>
  <c r="AJ30" i="1"/>
  <c r="AI30" i="1"/>
  <c r="AH30" i="1"/>
  <c r="AE30" i="1"/>
  <c r="AD30" i="1"/>
  <c r="AC30" i="1"/>
  <c r="AB30" i="1"/>
  <c r="Z30" i="1"/>
  <c r="Y30" i="1"/>
  <c r="U30" i="1"/>
  <c r="S30" i="1"/>
  <c r="R30" i="1"/>
  <c r="O30" i="1"/>
  <c r="L30" i="1"/>
  <c r="K30" i="1"/>
  <c r="I30" i="1"/>
  <c r="E30" i="1"/>
  <c r="D30" i="1"/>
  <c r="B30" i="1"/>
  <c r="AP29" i="1"/>
  <c r="AO29" i="1"/>
  <c r="AN29" i="1"/>
  <c r="AL29" i="1"/>
  <c r="AM29" i="1" s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S29" i="1"/>
  <c r="R29" i="1"/>
  <c r="Q29" i="1"/>
  <c r="P29" i="1"/>
  <c r="O29" i="1"/>
  <c r="N29" i="1"/>
  <c r="M29" i="1"/>
  <c r="L29" i="1"/>
  <c r="K29" i="1"/>
  <c r="I29" i="1"/>
  <c r="E29" i="1"/>
  <c r="D29" i="1"/>
  <c r="AK29" i="1" s="1"/>
  <c r="C29" i="1"/>
  <c r="B29" i="1"/>
  <c r="AP28" i="1"/>
  <c r="AO28" i="1"/>
  <c r="AN28" i="1"/>
  <c r="AL28" i="1"/>
  <c r="AM28" i="1" s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S28" i="1"/>
  <c r="R28" i="1"/>
  <c r="Q28" i="1"/>
  <c r="P28" i="1"/>
  <c r="O28" i="1"/>
  <c r="M28" i="1"/>
  <c r="L28" i="1"/>
  <c r="K28" i="1"/>
  <c r="I28" i="1"/>
  <c r="E28" i="1"/>
  <c r="D28" i="1"/>
  <c r="C28" i="1"/>
  <c r="B28" i="1"/>
  <c r="AP27" i="1"/>
  <c r="AO27" i="1"/>
  <c r="AN27" i="1"/>
  <c r="AL27" i="1"/>
  <c r="AM27" i="1" s="1"/>
  <c r="AJ27" i="1"/>
  <c r="AI27" i="1"/>
  <c r="AH27" i="1"/>
  <c r="AG27" i="1"/>
  <c r="AF27" i="1"/>
  <c r="AE27" i="1"/>
  <c r="AD27" i="1"/>
  <c r="AC27" i="1"/>
  <c r="AB27" i="1"/>
  <c r="Z27" i="1"/>
  <c r="Y27" i="1"/>
  <c r="X27" i="1"/>
  <c r="V27" i="1"/>
  <c r="U27" i="1"/>
  <c r="S27" i="1"/>
  <c r="R27" i="1"/>
  <c r="Q27" i="1"/>
  <c r="P27" i="1"/>
  <c r="O27" i="1"/>
  <c r="N27" i="1"/>
  <c r="M27" i="1"/>
  <c r="L27" i="1"/>
  <c r="K27" i="1"/>
  <c r="I27" i="1"/>
  <c r="D27" i="1"/>
  <c r="B27" i="1"/>
  <c r="AP26" i="1"/>
  <c r="AO26" i="1"/>
  <c r="AN26" i="1"/>
  <c r="AQ26" i="1" s="1"/>
  <c r="AL26" i="1"/>
  <c r="AM26" i="1" s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S26" i="1"/>
  <c r="R26" i="1"/>
  <c r="Q26" i="1"/>
  <c r="P26" i="1"/>
  <c r="O26" i="1"/>
  <c r="N26" i="1"/>
  <c r="M26" i="1"/>
  <c r="L26" i="1"/>
  <c r="K26" i="1"/>
  <c r="I26" i="1"/>
  <c r="E26" i="1"/>
  <c r="D26" i="1"/>
  <c r="C26" i="1"/>
  <c r="B26" i="1"/>
  <c r="AP25" i="1"/>
  <c r="AO25" i="1"/>
  <c r="AN25" i="1"/>
  <c r="AL25" i="1"/>
  <c r="AM25" i="1" s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U25" i="1"/>
  <c r="S25" i="1"/>
  <c r="R25" i="1"/>
  <c r="Q25" i="1"/>
  <c r="P25" i="1"/>
  <c r="O25" i="1"/>
  <c r="M25" i="1"/>
  <c r="K25" i="1"/>
  <c r="I25" i="1"/>
  <c r="E25" i="1"/>
  <c r="D25" i="1"/>
  <c r="B25" i="1"/>
  <c r="AP24" i="1"/>
  <c r="AO24" i="1"/>
  <c r="AN24" i="1"/>
  <c r="AQ24" i="1" s="1"/>
  <c r="AL24" i="1"/>
  <c r="AM24" i="1" s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S24" i="1"/>
  <c r="R24" i="1"/>
  <c r="Q24" i="1"/>
  <c r="P24" i="1"/>
  <c r="O24" i="1"/>
  <c r="N24" i="1"/>
  <c r="M24" i="1"/>
  <c r="L24" i="1"/>
  <c r="K24" i="1"/>
  <c r="I24" i="1"/>
  <c r="E24" i="1"/>
  <c r="D24" i="1"/>
  <c r="C24" i="1"/>
  <c r="B24" i="1"/>
  <c r="AP23" i="1"/>
  <c r="AO23" i="1"/>
  <c r="AN23" i="1"/>
  <c r="AL23" i="1"/>
  <c r="AM23" i="1" s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S23" i="1"/>
  <c r="R23" i="1"/>
  <c r="Q23" i="1"/>
  <c r="P23" i="1"/>
  <c r="O23" i="1"/>
  <c r="N23" i="1"/>
  <c r="M23" i="1"/>
  <c r="L23" i="1"/>
  <c r="K23" i="1"/>
  <c r="I23" i="1"/>
  <c r="E23" i="1"/>
  <c r="D23" i="1"/>
  <c r="C23" i="1"/>
  <c r="B23" i="1"/>
  <c r="AP22" i="1"/>
  <c r="AO22" i="1"/>
  <c r="AN22" i="1"/>
  <c r="AQ22" i="1" s="1"/>
  <c r="AL22" i="1"/>
  <c r="AM22" i="1" s="1"/>
  <c r="AJ22" i="1"/>
  <c r="AI22" i="1"/>
  <c r="AH22" i="1"/>
  <c r="AG22" i="1"/>
  <c r="AE22" i="1"/>
  <c r="AD22" i="1"/>
  <c r="AC22" i="1"/>
  <c r="AB22" i="1"/>
  <c r="AA22" i="1"/>
  <c r="Z22" i="1"/>
  <c r="Y22" i="1"/>
  <c r="X22" i="1"/>
  <c r="W22" i="1"/>
  <c r="V22" i="1"/>
  <c r="U22" i="1"/>
  <c r="S22" i="1"/>
  <c r="R22" i="1"/>
  <c r="Q22" i="1"/>
  <c r="P22" i="1"/>
  <c r="O22" i="1"/>
  <c r="M22" i="1"/>
  <c r="L22" i="1"/>
  <c r="K22" i="1"/>
  <c r="I22" i="1"/>
  <c r="E22" i="1"/>
  <c r="D22" i="1"/>
  <c r="C22" i="1"/>
  <c r="B22" i="1"/>
  <c r="AP21" i="1"/>
  <c r="AO21" i="1"/>
  <c r="AN21" i="1"/>
  <c r="AL21" i="1"/>
  <c r="AM21" i="1" s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S21" i="1"/>
  <c r="R21" i="1"/>
  <c r="Q21" i="1"/>
  <c r="P21" i="1"/>
  <c r="O21" i="1"/>
  <c r="N21" i="1"/>
  <c r="M21" i="1"/>
  <c r="L21" i="1"/>
  <c r="K21" i="1"/>
  <c r="I21" i="1"/>
  <c r="E21" i="1"/>
  <c r="D21" i="1"/>
  <c r="C21" i="1"/>
  <c r="B21" i="1"/>
  <c r="AP20" i="1"/>
  <c r="AO20" i="1"/>
  <c r="AN20" i="1"/>
  <c r="AL20" i="1"/>
  <c r="AM20" i="1" s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S20" i="1"/>
  <c r="Q20" i="1"/>
  <c r="P20" i="1"/>
  <c r="O20" i="1"/>
  <c r="N20" i="1"/>
  <c r="M20" i="1"/>
  <c r="L20" i="1"/>
  <c r="K20" i="1"/>
  <c r="I20" i="1"/>
  <c r="E20" i="1"/>
  <c r="D20" i="1"/>
  <c r="C20" i="1"/>
  <c r="B20" i="1"/>
  <c r="AP19" i="1"/>
  <c r="AO19" i="1"/>
  <c r="AN19" i="1"/>
  <c r="AL19" i="1"/>
  <c r="AM19" i="1" s="1"/>
  <c r="AJ19" i="1"/>
  <c r="AI19" i="1"/>
  <c r="AH19" i="1"/>
  <c r="AG19" i="1"/>
  <c r="AE19" i="1"/>
  <c r="AD19" i="1"/>
  <c r="AC19" i="1"/>
  <c r="AB19" i="1"/>
  <c r="AA19" i="1"/>
  <c r="Z19" i="1"/>
  <c r="Y19" i="1"/>
  <c r="X19" i="1"/>
  <c r="W19" i="1"/>
  <c r="V19" i="1"/>
  <c r="U19" i="1"/>
  <c r="S19" i="1"/>
  <c r="R19" i="1"/>
  <c r="Q19" i="1"/>
  <c r="P19" i="1"/>
  <c r="O19" i="1"/>
  <c r="N19" i="1"/>
  <c r="M19" i="1"/>
  <c r="L19" i="1"/>
  <c r="K19" i="1"/>
  <c r="I19" i="1"/>
  <c r="E19" i="1"/>
  <c r="D19" i="1"/>
  <c r="C19" i="1"/>
  <c r="AK19" i="1" s="1"/>
  <c r="B19" i="1"/>
  <c r="AP18" i="1"/>
  <c r="AO18" i="1"/>
  <c r="AN18" i="1"/>
  <c r="AQ18" i="1" s="1"/>
  <c r="AL18" i="1"/>
  <c r="AM18" i="1" s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S18" i="1"/>
  <c r="R18" i="1"/>
  <c r="Q18" i="1"/>
  <c r="P18" i="1"/>
  <c r="O18" i="1"/>
  <c r="N18" i="1"/>
  <c r="M18" i="1"/>
  <c r="L18" i="1"/>
  <c r="K18" i="1"/>
  <c r="I18" i="1"/>
  <c r="E18" i="1"/>
  <c r="D18" i="1"/>
  <c r="C18" i="1"/>
  <c r="B18" i="1"/>
  <c r="AP17" i="1"/>
  <c r="AO17" i="1"/>
  <c r="AN17" i="1"/>
  <c r="AL17" i="1"/>
  <c r="AM17" i="1" s="1"/>
  <c r="AJ17" i="1"/>
  <c r="AI17" i="1"/>
  <c r="AH17" i="1"/>
  <c r="AG17" i="1"/>
  <c r="AE17" i="1"/>
  <c r="AD17" i="1"/>
  <c r="AC17" i="1"/>
  <c r="AB17" i="1"/>
  <c r="AA17" i="1"/>
  <c r="Z17" i="1"/>
  <c r="Y17" i="1"/>
  <c r="X17" i="1"/>
  <c r="W17" i="1"/>
  <c r="V17" i="1"/>
  <c r="U17" i="1"/>
  <c r="S17" i="1"/>
  <c r="R17" i="1"/>
  <c r="Q17" i="1"/>
  <c r="P17" i="1"/>
  <c r="O17" i="1"/>
  <c r="N17" i="1"/>
  <c r="M17" i="1"/>
  <c r="L17" i="1"/>
  <c r="K17" i="1"/>
  <c r="I17" i="1"/>
  <c r="E17" i="1"/>
  <c r="D17" i="1"/>
  <c r="C17" i="1"/>
  <c r="B17" i="1"/>
  <c r="AK17" i="1" s="1"/>
  <c r="AO16" i="1"/>
  <c r="AN16" i="1"/>
  <c r="AQ16" i="1" s="1"/>
  <c r="AL16" i="1"/>
  <c r="AM16" i="1" s="1"/>
  <c r="AJ16" i="1"/>
  <c r="AI16" i="1"/>
  <c r="AH16" i="1"/>
  <c r="AG16" i="1"/>
  <c r="AE16" i="1"/>
  <c r="AD16" i="1"/>
  <c r="AC16" i="1"/>
  <c r="AB16" i="1"/>
  <c r="Z16" i="1"/>
  <c r="Y16" i="1"/>
  <c r="X16" i="1"/>
  <c r="W16" i="1"/>
  <c r="U16" i="1"/>
  <c r="S16" i="1"/>
  <c r="R16" i="1"/>
  <c r="Q16" i="1"/>
  <c r="P16" i="1"/>
  <c r="O16" i="1"/>
  <c r="N16" i="1"/>
  <c r="M16" i="1"/>
  <c r="L16" i="1"/>
  <c r="K16" i="1"/>
  <c r="I16" i="1"/>
  <c r="E16" i="1"/>
  <c r="D16" i="1"/>
  <c r="C16" i="1"/>
  <c r="B16" i="1"/>
  <c r="AP15" i="1"/>
  <c r="AO15" i="1"/>
  <c r="AN15" i="1"/>
  <c r="AQ15" i="1" s="1"/>
  <c r="AL15" i="1"/>
  <c r="AM15" i="1" s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S15" i="1"/>
  <c r="R15" i="1"/>
  <c r="Q15" i="1"/>
  <c r="P15" i="1"/>
  <c r="O15" i="1"/>
  <c r="M15" i="1"/>
  <c r="L15" i="1"/>
  <c r="K15" i="1"/>
  <c r="I15" i="1"/>
  <c r="E15" i="1"/>
  <c r="D15" i="1"/>
  <c r="C15" i="1"/>
  <c r="B15" i="1"/>
  <c r="AP14" i="1"/>
  <c r="AO14" i="1"/>
  <c r="AN14" i="1"/>
  <c r="AL14" i="1"/>
  <c r="AM14" i="1" s="1"/>
  <c r="AJ14" i="1"/>
  <c r="AI14" i="1"/>
  <c r="AH14" i="1"/>
  <c r="AG14" i="1"/>
  <c r="AE14" i="1"/>
  <c r="AD14" i="1"/>
  <c r="AC14" i="1"/>
  <c r="AB14" i="1"/>
  <c r="AA14" i="1"/>
  <c r="Z14" i="1"/>
  <c r="Y14" i="1"/>
  <c r="X14" i="1"/>
  <c r="W14" i="1"/>
  <c r="V14" i="1"/>
  <c r="U14" i="1"/>
  <c r="S14" i="1"/>
  <c r="R14" i="1"/>
  <c r="Q14" i="1"/>
  <c r="P14" i="1"/>
  <c r="O14" i="1"/>
  <c r="N14" i="1"/>
  <c r="M14" i="1"/>
  <c r="L14" i="1"/>
  <c r="K14" i="1"/>
  <c r="I14" i="1"/>
  <c r="E14" i="1"/>
  <c r="D14" i="1"/>
  <c r="B14" i="1"/>
  <c r="AP13" i="1"/>
  <c r="AO13" i="1"/>
  <c r="AN13" i="1"/>
  <c r="AL13" i="1"/>
  <c r="AM13" i="1" s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S13" i="1"/>
  <c r="R13" i="1"/>
  <c r="Q13" i="1"/>
  <c r="P13" i="1"/>
  <c r="O13" i="1"/>
  <c r="M13" i="1"/>
  <c r="L13" i="1"/>
  <c r="K13" i="1"/>
  <c r="I13" i="1"/>
  <c r="E13" i="1"/>
  <c r="D13" i="1"/>
  <c r="C13" i="1"/>
  <c r="AP12" i="1"/>
  <c r="AQ12" i="1" s="1"/>
  <c r="AO12" i="1"/>
  <c r="AN12" i="1"/>
  <c r="AL12" i="1"/>
  <c r="AM12" i="1" s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V12" i="1"/>
  <c r="U12" i="1"/>
  <c r="S12" i="1"/>
  <c r="R12" i="1"/>
  <c r="Q12" i="1"/>
  <c r="P12" i="1"/>
  <c r="O12" i="1"/>
  <c r="N12" i="1"/>
  <c r="M12" i="1"/>
  <c r="L12" i="1"/>
  <c r="K12" i="1"/>
  <c r="I12" i="1"/>
  <c r="E12" i="1"/>
  <c r="D12" i="1"/>
  <c r="C12" i="1"/>
  <c r="B12" i="1"/>
  <c r="AP11" i="1"/>
  <c r="AO11" i="1"/>
  <c r="AQ11" i="1" s="1"/>
  <c r="AL11" i="1"/>
  <c r="AM11" i="1" s="1"/>
  <c r="AJ11" i="1"/>
  <c r="AI11" i="1"/>
  <c r="AH11" i="1"/>
  <c r="AF11" i="1"/>
  <c r="AE11" i="1"/>
  <c r="AD11" i="1"/>
  <c r="AC11" i="1"/>
  <c r="AB11" i="1"/>
  <c r="AA11" i="1"/>
  <c r="Z11" i="1"/>
  <c r="Y11" i="1"/>
  <c r="X11" i="1"/>
  <c r="W11" i="1"/>
  <c r="U11" i="1"/>
  <c r="S11" i="1"/>
  <c r="R11" i="1"/>
  <c r="Q11" i="1"/>
  <c r="P11" i="1"/>
  <c r="O11" i="1"/>
  <c r="N11" i="1"/>
  <c r="M11" i="1"/>
  <c r="L11" i="1"/>
  <c r="K11" i="1"/>
  <c r="I11" i="1"/>
  <c r="E11" i="1"/>
  <c r="D11" i="1"/>
  <c r="C11" i="1"/>
  <c r="B11" i="1"/>
  <c r="AK11" i="1" s="1"/>
  <c r="AP10" i="1"/>
  <c r="AO10" i="1"/>
  <c r="AN10" i="1"/>
  <c r="AL10" i="1"/>
  <c r="AM10" i="1" s="1"/>
  <c r="AJ10" i="1"/>
  <c r="AI10" i="1"/>
  <c r="AH10" i="1"/>
  <c r="AG10" i="1"/>
  <c r="AE10" i="1"/>
  <c r="AD10" i="1"/>
  <c r="AC10" i="1"/>
  <c r="AB10" i="1"/>
  <c r="AA10" i="1"/>
  <c r="Z10" i="1"/>
  <c r="Y10" i="1"/>
  <c r="X10" i="1"/>
  <c r="W10" i="1"/>
  <c r="V10" i="1"/>
  <c r="U10" i="1"/>
  <c r="S10" i="1"/>
  <c r="R10" i="1"/>
  <c r="Q10" i="1"/>
  <c r="P10" i="1"/>
  <c r="O10" i="1"/>
  <c r="N10" i="1"/>
  <c r="M10" i="1"/>
  <c r="L10" i="1"/>
  <c r="K10" i="1"/>
  <c r="I10" i="1"/>
  <c r="E10" i="1"/>
  <c r="D10" i="1"/>
  <c r="C10" i="1"/>
  <c r="AK10" i="1" s="1"/>
  <c r="B10" i="1"/>
  <c r="AP9" i="1"/>
  <c r="AO9" i="1"/>
  <c r="AN9" i="1"/>
  <c r="AL9" i="1"/>
  <c r="AM9" i="1" s="1"/>
  <c r="AJ9" i="1"/>
  <c r="AI9" i="1"/>
  <c r="AH9" i="1"/>
  <c r="AG9" i="1"/>
  <c r="AE9" i="1"/>
  <c r="AD9" i="1"/>
  <c r="AC9" i="1"/>
  <c r="AB9" i="1"/>
  <c r="AA9" i="1"/>
  <c r="Z9" i="1"/>
  <c r="Y9" i="1"/>
  <c r="X9" i="1"/>
  <c r="W9" i="1"/>
  <c r="U9" i="1"/>
  <c r="S9" i="1"/>
  <c r="R9" i="1"/>
  <c r="Q9" i="1"/>
  <c r="P9" i="1"/>
  <c r="O9" i="1"/>
  <c r="L9" i="1"/>
  <c r="K9" i="1"/>
  <c r="I9" i="1"/>
  <c r="E9" i="1"/>
  <c r="D9" i="1"/>
  <c r="C9" i="1"/>
  <c r="AP8" i="1"/>
  <c r="AO8" i="1"/>
  <c r="AN8" i="1"/>
  <c r="AL8" i="1"/>
  <c r="AM8" i="1" s="1"/>
  <c r="AJ8" i="1"/>
  <c r="AI8" i="1"/>
  <c r="AH8" i="1"/>
  <c r="AG8" i="1"/>
  <c r="AE8" i="1"/>
  <c r="AD8" i="1"/>
  <c r="AC8" i="1"/>
  <c r="AB8" i="1"/>
  <c r="AA8" i="1"/>
  <c r="Z8" i="1"/>
  <c r="Y8" i="1"/>
  <c r="X8" i="1"/>
  <c r="W8" i="1"/>
  <c r="V8" i="1"/>
  <c r="U8" i="1"/>
  <c r="S8" i="1"/>
  <c r="R8" i="1"/>
  <c r="Q8" i="1"/>
  <c r="P8" i="1"/>
  <c r="O8" i="1"/>
  <c r="N8" i="1"/>
  <c r="M8" i="1"/>
  <c r="L8" i="1"/>
  <c r="K8" i="1"/>
  <c r="I8" i="1"/>
  <c r="E8" i="1"/>
  <c r="D8" i="1"/>
  <c r="C8" i="1"/>
  <c r="B8" i="1"/>
  <c r="AP7" i="1"/>
  <c r="AO7" i="1"/>
  <c r="AN7" i="1"/>
  <c r="AL7" i="1"/>
  <c r="AM7" i="1" s="1"/>
  <c r="AJ7" i="1"/>
  <c r="AI7" i="1"/>
  <c r="AH7" i="1"/>
  <c r="AG7" i="1"/>
  <c r="AE7" i="1"/>
  <c r="AD7" i="1"/>
  <c r="AC7" i="1"/>
  <c r="AB7" i="1"/>
  <c r="AA7" i="1"/>
  <c r="Z7" i="1"/>
  <c r="Y7" i="1"/>
  <c r="X7" i="1"/>
  <c r="W7" i="1"/>
  <c r="U7" i="1"/>
  <c r="S7" i="1"/>
  <c r="R7" i="1"/>
  <c r="Q7" i="1"/>
  <c r="P7" i="1"/>
  <c r="O7" i="1"/>
  <c r="N7" i="1"/>
  <c r="M7" i="1"/>
  <c r="L7" i="1"/>
  <c r="K7" i="1"/>
  <c r="K43" i="1" s="1"/>
  <c r="I7" i="1"/>
  <c r="E7" i="1"/>
  <c r="D7" i="1"/>
  <c r="C7" i="1"/>
  <c r="B7" i="1"/>
  <c r="AP6" i="1"/>
  <c r="AO6" i="1"/>
  <c r="AN6" i="1"/>
  <c r="AL6" i="1"/>
  <c r="AM6" i="1" s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S6" i="1"/>
  <c r="R6" i="1"/>
  <c r="Q6" i="1"/>
  <c r="P6" i="1"/>
  <c r="O6" i="1"/>
  <c r="N6" i="1"/>
  <c r="M6" i="1"/>
  <c r="L6" i="1"/>
  <c r="K6" i="1"/>
  <c r="I6" i="1"/>
  <c r="E6" i="1"/>
  <c r="D6" i="1"/>
  <c r="C6" i="1"/>
  <c r="B6" i="1"/>
  <c r="AP5" i="1"/>
  <c r="AO5" i="1"/>
  <c r="AN5" i="1"/>
  <c r="AL5" i="1"/>
  <c r="AJ5" i="1"/>
  <c r="AJ43" i="1" s="1"/>
  <c r="AI5" i="1"/>
  <c r="AH5" i="1"/>
  <c r="AG5" i="1"/>
  <c r="AE5" i="1"/>
  <c r="AE43" i="1" s="1"/>
  <c r="AD5" i="1"/>
  <c r="AC5" i="1"/>
  <c r="AB5" i="1"/>
  <c r="AA5" i="1"/>
  <c r="AA43" i="1" s="1"/>
  <c r="Z5" i="1"/>
  <c r="Y5" i="1"/>
  <c r="X5" i="1"/>
  <c r="W5" i="1"/>
  <c r="W43" i="1" s="1"/>
  <c r="V5" i="1"/>
  <c r="U5" i="1"/>
  <c r="S5" i="1"/>
  <c r="R5" i="1"/>
  <c r="Q5" i="1"/>
  <c r="P5" i="1"/>
  <c r="O5" i="1"/>
  <c r="N5" i="1"/>
  <c r="M5" i="1"/>
  <c r="L5" i="1"/>
  <c r="K5" i="1"/>
  <c r="I5" i="1"/>
  <c r="E5" i="1"/>
  <c r="D5" i="1"/>
  <c r="C5" i="1"/>
  <c r="B5" i="1"/>
  <c r="AQ28" i="1" l="1"/>
  <c r="AQ8" i="1"/>
  <c r="AQ42" i="1"/>
  <c r="AQ13" i="1"/>
  <c r="AQ14" i="1"/>
  <c r="AQ35" i="1"/>
  <c r="AQ40" i="1"/>
  <c r="S43" i="1"/>
  <c r="AR11" i="1"/>
  <c r="AR31" i="1"/>
  <c r="AR37" i="1"/>
  <c r="C43" i="1"/>
  <c r="O43" i="1"/>
  <c r="AB43" i="1"/>
  <c r="AK12" i="1"/>
  <c r="AK13" i="1"/>
  <c r="AK16" i="1"/>
  <c r="AR16" i="1" s="1"/>
  <c r="AK23" i="1"/>
  <c r="AK25" i="1"/>
  <c r="AK27" i="1"/>
  <c r="AK32" i="1"/>
  <c r="AR32" i="1" s="1"/>
  <c r="AK35" i="1"/>
  <c r="AK39" i="1"/>
  <c r="AK40" i="1"/>
  <c r="L43" i="1"/>
  <c r="AQ5" i="1"/>
  <c r="AQ7" i="1"/>
  <c r="AR7" i="1" s="1"/>
  <c r="AI43" i="1"/>
  <c r="AQ10" i="1"/>
  <c r="AR10" i="1" s="1"/>
  <c r="AK14" i="1"/>
  <c r="AR14" i="1" s="1"/>
  <c r="AK18" i="1"/>
  <c r="AR18" i="1" s="1"/>
  <c r="AQ19" i="1"/>
  <c r="AR19" i="1" s="1"/>
  <c r="AQ20" i="1"/>
  <c r="AF43" i="1"/>
  <c r="AQ21" i="1"/>
  <c r="AK24" i="1"/>
  <c r="AR24" i="1" s="1"/>
  <c r="AK26" i="1"/>
  <c r="AR26" i="1" s="1"/>
  <c r="AK28" i="1"/>
  <c r="AQ29" i="1"/>
  <c r="AR29" i="1" s="1"/>
  <c r="AQ32" i="1"/>
  <c r="AK33" i="1"/>
  <c r="AR33" i="1" s="1"/>
  <c r="AQ34" i="1"/>
  <c r="AR34" i="1" s="1"/>
  <c r="AQ41" i="1"/>
  <c r="AR41" i="1" s="1"/>
  <c r="V43" i="1"/>
  <c r="Z43" i="1"/>
  <c r="AD43" i="1"/>
  <c r="D43" i="1"/>
  <c r="P43" i="1"/>
  <c r="AK7" i="1"/>
  <c r="AK8" i="1"/>
  <c r="AR8" i="1" s="1"/>
  <c r="AK9" i="1"/>
  <c r="X43" i="1"/>
  <c r="AQ17" i="1"/>
  <c r="AR17" i="1" s="1"/>
  <c r="AK22" i="1"/>
  <c r="AR22" i="1" s="1"/>
  <c r="AK30" i="1"/>
  <c r="AK42" i="1"/>
  <c r="AR12" i="1"/>
  <c r="AR28" i="1"/>
  <c r="AR39" i="1"/>
  <c r="B43" i="1"/>
  <c r="N43" i="1"/>
  <c r="AO43" i="1"/>
  <c r="M43" i="1"/>
  <c r="AK20" i="1"/>
  <c r="AR20" i="1" s="1"/>
  <c r="AR35" i="1"/>
  <c r="AK36" i="1"/>
  <c r="AR36" i="1" s="1"/>
  <c r="AP43" i="1"/>
  <c r="AQ9" i="1"/>
  <c r="AK15" i="1"/>
  <c r="AR15" i="1" s="1"/>
  <c r="AQ25" i="1"/>
  <c r="AR25" i="1" s="1"/>
  <c r="AK6" i="1"/>
  <c r="AN43" i="1"/>
  <c r="I43" i="1"/>
  <c r="R43" i="1"/>
  <c r="E43" i="1"/>
  <c r="Q43" i="1"/>
  <c r="AG43" i="1"/>
  <c r="AK5" i="1"/>
  <c r="AQ6" i="1"/>
  <c r="AQ23" i="1"/>
  <c r="AR23" i="1" s="1"/>
  <c r="AQ27" i="1"/>
  <c r="AQ30" i="1"/>
  <c r="AR30" i="1" s="1"/>
  <c r="U43" i="1"/>
  <c r="Y43" i="1"/>
  <c r="AC43" i="1"/>
  <c r="AH43" i="1"/>
  <c r="AL43" i="1"/>
  <c r="AM5" i="1"/>
  <c r="AM43" i="1" s="1"/>
  <c r="AK21" i="1"/>
  <c r="AR21" i="1" s="1"/>
  <c r="AQ33" i="1"/>
  <c r="AQ38" i="1"/>
  <c r="AR38" i="1" s="1"/>
  <c r="AR42" i="1" l="1"/>
  <c r="AR40" i="1"/>
  <c r="AR13" i="1"/>
  <c r="AQ43" i="1"/>
  <c r="AR27" i="1"/>
  <c r="AR9" i="1"/>
  <c r="AR6" i="1"/>
  <c r="AK43" i="1"/>
  <c r="AR5" i="1"/>
  <c r="AR43" i="1" l="1"/>
</calcChain>
</file>

<file path=xl/sharedStrings.xml><?xml version="1.0" encoding="utf-8"?>
<sst xmlns="http://schemas.openxmlformats.org/spreadsheetml/2006/main" count="745" uniqueCount="93">
  <si>
    <t>Amt in Lacs</t>
  </si>
  <si>
    <t xml:space="preserve">District </t>
  </si>
  <si>
    <t>SBI</t>
  </si>
  <si>
    <t>CBI</t>
  </si>
  <si>
    <t>PNB</t>
  </si>
  <si>
    <t>CAN</t>
  </si>
  <si>
    <t>UCO</t>
  </si>
  <si>
    <t>BOB</t>
  </si>
  <si>
    <t>UNION</t>
  </si>
  <si>
    <t>BOI</t>
  </si>
  <si>
    <t>ALLAHABAD</t>
  </si>
  <si>
    <t>ANDHRA</t>
  </si>
  <si>
    <t>BOM</t>
  </si>
  <si>
    <t>CORP</t>
  </si>
  <si>
    <t>DENA</t>
  </si>
  <si>
    <t>INDIAN</t>
  </si>
  <si>
    <t>IOB</t>
  </si>
  <si>
    <t>OBC</t>
  </si>
  <si>
    <t>P&amp;SB</t>
  </si>
  <si>
    <t>SYNDICATE</t>
  </si>
  <si>
    <t>UNITED</t>
  </si>
  <si>
    <t>VIJAYA</t>
  </si>
  <si>
    <t>IDBI</t>
  </si>
  <si>
    <t>SBBJ</t>
  </si>
  <si>
    <t>SBP</t>
  </si>
  <si>
    <t>SBH</t>
  </si>
  <si>
    <t xml:space="preserve">ICICI </t>
  </si>
  <si>
    <t>FEDERAL</t>
  </si>
  <si>
    <t>J&amp;K BANK</t>
  </si>
  <si>
    <t>SOUTH INDIAN</t>
  </si>
  <si>
    <t>ING VYSYA</t>
  </si>
  <si>
    <t>AXIS</t>
  </si>
  <si>
    <t>HDFC</t>
  </si>
  <si>
    <t>INDUSIND</t>
  </si>
  <si>
    <t>KARNATAKA</t>
  </si>
  <si>
    <t>KOTAK MAHINDRA</t>
  </si>
  <si>
    <t>YES BANK</t>
  </si>
  <si>
    <t>TOTAL COMMERCIAL BANK</t>
  </si>
  <si>
    <t>S COOP B</t>
  </si>
  <si>
    <t>TOTAL COOP BANK</t>
  </si>
  <si>
    <t>MBGB</t>
  </si>
  <si>
    <t>BGB</t>
  </si>
  <si>
    <t>UBGB</t>
  </si>
  <si>
    <t>TOTAL RRB</t>
  </si>
  <si>
    <t>GRAND TOTAL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</si>
  <si>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</si>
  <si>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</si>
  <si>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</si>
  <si>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</si>
  <si>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</si>
  <si>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</si>
  <si>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</si>
  <si>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</si>
  <si>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</si>
  <si>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E.Champaran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</si>
  <si>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</si>
  <si>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</si>
  <si>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</si>
  <si>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</si>
  <si>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</si>
  <si>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</si>
  <si>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</si>
  <si>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</si>
  <si>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</si>
  <si>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</si>
  <si>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</si>
  <si>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</si>
  <si>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</si>
  <si>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</si>
  <si>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</si>
  <si>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</si>
  <si>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</si>
  <si>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</si>
  <si>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</si>
  <si>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</si>
  <si>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</si>
  <si>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Shiekhpura</t>
  </si>
  <si>
    <t>Sheohar</t>
  </si>
  <si>
    <t>Sitamarhi</t>
  </si>
  <si>
    <t>Siwan</t>
  </si>
  <si>
    <t>Supaul</t>
  </si>
  <si>
    <t>Vaishali</t>
  </si>
  <si>
    <t>W.Champaran</t>
  </si>
  <si>
    <t>TOTAL</t>
  </si>
  <si>
    <r>
      <t xml:space="preserve">STATE LEVEL BANKERS' COMMITTEE </t>
    </r>
    <r>
      <rPr>
        <b/>
        <sz val="10"/>
        <color indexed="8"/>
        <rFont val="Calibri"/>
        <family val="2"/>
      </rPr>
      <t>(CONVENOR:STATE BANK OF INDIA)
TARGET FOR 2015-16
AGRICULTURE</t>
    </r>
  </si>
  <si>
    <r>
      <t xml:space="preserve">STATE LEVEL BANKERS' COMMITTEE </t>
    </r>
    <r>
      <rPr>
        <b/>
        <sz val="9"/>
        <color indexed="8"/>
        <rFont val="Calibri"/>
      </rPr>
      <t>(CONVENOR:STATE BANK OF INDIA)
TARGET FOR 2015-16
MSME</t>
    </r>
  </si>
  <si>
    <t>BMCB</t>
  </si>
  <si>
    <r>
      <t xml:space="preserve">STATE LEVEL BANKERS' COMMITTEE </t>
    </r>
    <r>
      <rPr>
        <b/>
        <sz val="9"/>
        <color indexed="8"/>
        <rFont val="Calibri"/>
      </rPr>
      <t>(CONVENOR:STATE BANK OF INDIA)
TARGET FOR 2015-16
OTHER PRIORITY SECTOR (OPS)</t>
    </r>
  </si>
  <si>
    <t xml:space="preserve">TOTAL </t>
  </si>
  <si>
    <t>Total</t>
  </si>
  <si>
    <r>
      <t xml:space="preserve">STATE LEVEL BANKERS' COMMITTEE </t>
    </r>
    <r>
      <rPr>
        <b/>
        <sz val="9"/>
        <color indexed="8"/>
        <rFont val="Calibri"/>
      </rPr>
      <t>(CONVENOR:STATE BANK OF INDIA)
TARGET FOR 2015-16
NON PRIORITY SECTOR</t>
    </r>
  </si>
  <si>
    <r>
      <t xml:space="preserve">STATE LEVEL BANKERS' COMMITTEE </t>
    </r>
    <r>
      <rPr>
        <b/>
        <sz val="9"/>
        <color indexed="8"/>
        <rFont val="Calibri"/>
      </rPr>
      <t>(CONVENOR:STATE BANK OF INDIA)
TARGET FOR 2015-16
TOTAL PRIORITY SECTOR</t>
    </r>
  </si>
  <si>
    <r>
      <t xml:space="preserve">STATE LEVEL BANKERS' COMMITTEE </t>
    </r>
    <r>
      <rPr>
        <b/>
        <sz val="9"/>
        <color indexed="8"/>
        <rFont val="Calibri"/>
      </rPr>
      <t>(CONVENOR:STATE BANK OF INDIA)
TARGET FOR 2015-16
ANNUAL CREDIT PLAN (ACP)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</si>
</sst>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8"/>
      <name val="Calibri"/>
      <family val="2"/>
    </font>
    <font>
      <b/>
      <sz val="10"/>
      <name val="Arial"/>
    </font>
    <font>
      <b/>
      <sz val="9"/>
      <color indexed="8"/>
      <name val="Calibri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i/>
      <sz val="10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1" fontId="2" fillId="0" borderId="1" xfId="0" applyNumberFormat="1" applyFont="1" applyFill="1" applyBorder="1" applyAlignment="1">
      <alignment horizontal="center" vertical="center" textRotation="90"/>
    </xf>
    <xf numFmtId="1" fontId="2" fillId="0" borderId="1" xfId="0" applyNumberFormat="1" applyFont="1" applyFill="1" applyBorder="1" applyAlignment="1">
      <alignment vertical="center" textRotation="90"/>
    </xf>
    <xf numFmtId="1" fontId="2" fillId="0" borderId="1" xfId="0" applyNumberFormat="1" applyFont="1" applyFill="1" applyBorder="1" applyAlignment="1">
      <alignment vertical="center" textRotation="90" wrapText="1"/>
    </xf>
    <xf numFmtId="0" fontId="2" fillId="0" borderId="1" xfId="0" applyNumberFormat="1" applyFont="1" applyFill="1" applyBorder="1" applyAlignment="1">
      <alignment vertical="center" shrinkToFit="1"/>
    </xf>
    <xf numFmtId="1" fontId="2" fillId="0" borderId="1" xfId="0" applyNumberFormat="1" applyFont="1" applyFill="1" applyBorder="1" applyAlignment="1">
      <alignment vertical="center" shrinkToFit="1"/>
    </xf>
    <xf numFmtId="0" fontId="2" fillId="0" borderId="2" xfId="0" applyNumberFormat="1" applyFont="1" applyFill="1" applyBorder="1" applyAlignment="1">
      <alignment vertical="center" shrinkToFit="1"/>
    </xf>
    <xf numFmtId="0" fontId="2" fillId="0" borderId="1" xfId="0" applyFont="1" applyFill="1" applyBorder="1" applyAlignment="1">
      <alignment vertical="center" shrinkToFit="1"/>
    </xf>
    <xf numFmtId="1" fontId="1" fillId="0" borderId="0" xfId="0" applyNumberFormat="1" applyFont="1"/>
    <xf numFmtId="0" fontId="4" fillId="0" borderId="0" xfId="0" applyFont="1" applyAlignment="1">
      <alignment vertical="center"/>
    </xf>
    <xf numFmtId="1" fontId="4" fillId="0" borderId="1" xfId="0" applyNumberFormat="1" applyFont="1" applyFill="1" applyBorder="1" applyAlignment="1">
      <alignment horizontal="center" vertical="center" textRotation="90"/>
    </xf>
    <xf numFmtId="1" fontId="4" fillId="0" borderId="1" xfId="0" applyNumberFormat="1" applyFont="1" applyFill="1" applyBorder="1" applyAlignment="1">
      <alignment vertical="center" textRotation="90"/>
    </xf>
    <xf numFmtId="1" fontId="4" fillId="0" borderId="1" xfId="0" applyNumberFormat="1" applyFont="1" applyFill="1" applyBorder="1" applyAlignment="1">
      <alignment vertical="center" textRotation="90" wrapText="1"/>
    </xf>
    <xf numFmtId="1" fontId="4" fillId="0" borderId="1" xfId="0" applyNumberFormat="1" applyFont="1" applyFill="1" applyBorder="1" applyAlignment="1">
      <alignment vertical="center"/>
    </xf>
    <xf numFmtId="1" fontId="6" fillId="0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1" fontId="7" fillId="0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1" fontId="0" fillId="0" borderId="0" xfId="0" applyNumberForma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1" fontId="7" fillId="0" borderId="1" xfId="0" applyNumberFormat="1" applyFont="1" applyFill="1" applyBorder="1" applyAlignment="1">
      <alignment vertical="center" textRotation="90" wrapText="1"/>
    </xf>
    <xf numFmtId="0" fontId="4" fillId="0" borderId="1" xfId="0" applyNumberFormat="1" applyFont="1" applyBorder="1" applyAlignment="1">
      <alignment vertical="center"/>
    </xf>
    <xf numFmtId="1" fontId="4" fillId="0" borderId="1" xfId="0" applyNumberFormat="1" applyFont="1" applyBorder="1" applyAlignment="1">
      <alignment vertical="center"/>
    </xf>
    <xf numFmtId="0" fontId="7" fillId="0" borderId="1" xfId="0" applyNumberFormat="1" applyFont="1" applyBorder="1" applyAlignment="1">
      <alignment vertical="center"/>
    </xf>
    <xf numFmtId="1" fontId="7" fillId="0" borderId="1" xfId="0" applyNumberFormat="1" applyFont="1" applyBorder="1" applyAlignment="1">
      <alignment vertical="center"/>
    </xf>
    <xf numFmtId="1" fontId="4" fillId="0" borderId="0" xfId="0" applyNumberFormat="1" applyFont="1" applyFill="1" applyAlignment="1">
      <alignment vertical="center"/>
    </xf>
    <xf numFmtId="1" fontId="4" fillId="0" borderId="1" xfId="0" applyNumberFormat="1" applyFont="1" applyFill="1" applyBorder="1" applyAlignment="1">
      <alignment horizontal="center" vertical="center" textRotation="90" wrapText="1"/>
    </xf>
    <xf numFmtId="0" fontId="4" fillId="0" borderId="0" xfId="0" applyFont="1" applyFill="1" applyAlignment="1">
      <alignment vertical="center" wrapText="1"/>
    </xf>
    <xf numFmtId="0" fontId="7" fillId="0" borderId="1" xfId="0" applyFont="1" applyBorder="1" applyAlignment="1">
      <alignment vertical="center"/>
    </xf>
    <xf numFmtId="1" fontId="0" fillId="0" borderId="0" xfId="0" applyNumberFormat="1" applyAlignment="1">
      <alignment vertical="center"/>
    </xf>
    <xf numFmtId="1" fontId="4" fillId="0" borderId="0" xfId="0" applyNumberFormat="1" applyFont="1" applyAlignment="1">
      <alignment vertical="center"/>
    </xf>
    <xf numFmtId="1" fontId="9" fillId="0" borderId="0" xfId="0" applyNumberFormat="1" applyFont="1" applyAlignment="1">
      <alignment vertical="center"/>
    </xf>
    <xf numFmtId="0" fontId="9" fillId="0" borderId="0" xfId="0" applyNumberFormat="1" applyFont="1" applyAlignment="1">
      <alignment vertical="center"/>
    </xf>
    <xf numFmtId="0" fontId="0" fillId="0" borderId="0" xfId="0" applyBorder="1" applyAlignment="1">
      <alignment vertical="center"/>
    </xf>
    <xf numFmtId="1" fontId="0" fillId="0" borderId="0" xfId="0" applyNumberFormat="1" applyFill="1" applyBorder="1" applyAlignment="1">
      <alignment vertical="center"/>
    </xf>
    <xf numFmtId="0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NumberFormat="1" applyBorder="1" applyAlignment="1">
      <alignment vertical="center"/>
    </xf>
    <xf numFmtId="1" fontId="0" fillId="0" borderId="0" xfId="0" applyNumberFormat="1" applyBorder="1" applyAlignment="1">
      <alignment vertical="center"/>
    </xf>
    <xf numFmtId="0" fontId="8" fillId="0" borderId="0" xfId="0" applyNumberFormat="1" applyFont="1" applyBorder="1" applyAlignment="1">
      <alignment vertical="center"/>
    </xf>
    <xf numFmtId="1" fontId="8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1" fontId="2" fillId="0" borderId="0" xfId="0" applyNumberFormat="1" applyFont="1" applyFill="1" applyAlignment="1">
      <alignment horizontal="center" vertical="center" wrapText="1"/>
    </xf>
    <xf numFmtId="1" fontId="2" fillId="0" borderId="0" xfId="0" applyNumberFormat="1" applyFont="1" applyFill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ACKUP%2020.06.2014\Desktop\New%20Microsoft%20Excel%20Workshee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LL%20TARGET\TARGET%202015-16\DISTT%20WISE%20ACP%202014-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ACKUP%2020.06.2014\Desktop\TGT%20ROUGH%202015-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GR ACP"/>
    </sheetNames>
    <sheetDataSet>
      <sheetData sheetId="0">
        <row r="5">
          <cell r="B5">
            <v>19329.876399999997</v>
          </cell>
          <cell r="C5">
            <v>12558.653851436573</v>
          </cell>
          <cell r="D5">
            <v>3077.6551999999997</v>
          </cell>
          <cell r="E5">
            <v>2664.518239638202</v>
          </cell>
          <cell r="I5">
            <v>1888.2347999999997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239.31999999999996</v>
          </cell>
          <cell r="Q5">
            <v>0</v>
          </cell>
          <cell r="R5">
            <v>0</v>
          </cell>
          <cell r="S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239.31999999999996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119.65999999999998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</row>
        <row r="6">
          <cell r="B6">
            <v>3144.6647999999996</v>
          </cell>
          <cell r="C6">
            <v>943.6495451724403</v>
          </cell>
          <cell r="D6">
            <v>6113.3630876345433</v>
          </cell>
          <cell r="E6">
            <v>909.11806111801502</v>
          </cell>
          <cell r="I6">
            <v>1926.5259999999998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</row>
        <row r="7">
          <cell r="B7">
            <v>7861.6619999999994</v>
          </cell>
          <cell r="C7">
            <v>7460.8009999999995</v>
          </cell>
          <cell r="D7">
            <v>33886.515399999997</v>
          </cell>
          <cell r="E7">
            <v>2638.2833815513886</v>
          </cell>
          <cell r="I7">
            <v>1175.0611999999999</v>
          </cell>
          <cell r="K7">
            <v>0</v>
          </cell>
          <cell r="L7">
            <v>987.57633453935534</v>
          </cell>
          <cell r="M7">
            <v>0</v>
          </cell>
          <cell r="N7">
            <v>0</v>
          </cell>
          <cell r="O7">
            <v>4450.1553999999996</v>
          </cell>
          <cell r="P7">
            <v>0</v>
          </cell>
          <cell r="Q7">
            <v>0</v>
          </cell>
          <cell r="R7">
            <v>0</v>
          </cell>
          <cell r="S7">
            <v>598.29999999999995</v>
          </cell>
          <cell r="U7">
            <v>478.63999999999993</v>
          </cell>
          <cell r="W7">
            <v>0</v>
          </cell>
          <cell r="X7">
            <v>0</v>
          </cell>
          <cell r="Y7">
            <v>0</v>
          </cell>
          <cell r="Z7">
            <v>1093.3880846685718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769.41379999999992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</row>
        <row r="8">
          <cell r="B8">
            <v>12759</v>
          </cell>
          <cell r="C8">
            <v>2218.4964</v>
          </cell>
          <cell r="D8">
            <v>2192.1711999999998</v>
          </cell>
          <cell r="E8">
            <v>2367.9418373269241</v>
          </cell>
          <cell r="I8">
            <v>6324.030999999999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810.09819999999991</v>
          </cell>
          <cell r="R8">
            <v>0</v>
          </cell>
          <cell r="S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</row>
        <row r="10">
          <cell r="B10">
            <v>20987.167399999998</v>
          </cell>
          <cell r="C10">
            <v>1286.5757543980067</v>
          </cell>
          <cell r="D10">
            <v>6321.6377999999995</v>
          </cell>
          <cell r="E10">
            <v>1239.4953839627235</v>
          </cell>
          <cell r="I10">
            <v>4600.9129836549455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1124.8039999999999</v>
          </cell>
          <cell r="P10">
            <v>1188.2238</v>
          </cell>
          <cell r="Q10">
            <v>239.31999999999996</v>
          </cell>
          <cell r="R10">
            <v>0</v>
          </cell>
          <cell r="S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119.65999999999998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753.85799999999995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</row>
        <row r="11">
          <cell r="B11">
            <v>17605.575799999999</v>
          </cell>
          <cell r="C11">
            <v>3784.8002985943044</v>
          </cell>
          <cell r="D11">
            <v>39048.647799999999</v>
          </cell>
          <cell r="E11">
            <v>3646.3010306947895</v>
          </cell>
          <cell r="I11">
            <v>2255.5909999999999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2238.8385999999996</v>
          </cell>
          <cell r="P11">
            <v>0</v>
          </cell>
          <cell r="Q11">
            <v>1092.898771395628</v>
          </cell>
          <cell r="R11">
            <v>0</v>
          </cell>
          <cell r="S11">
            <v>0</v>
          </cell>
          <cell r="U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H11">
            <v>0</v>
          </cell>
          <cell r="AI11">
            <v>0</v>
          </cell>
          <cell r="AJ11">
            <v>0</v>
          </cell>
        </row>
        <row r="12">
          <cell r="B12">
            <v>16326.410399999999</v>
          </cell>
          <cell r="C12">
            <v>1918.3156642310903</v>
          </cell>
          <cell r="D12">
            <v>21915.728999999999</v>
          </cell>
          <cell r="E12">
            <v>7392.4707586624054</v>
          </cell>
          <cell r="I12">
            <v>6860.0728842734961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2476.7067631000259</v>
          </cell>
          <cell r="P12">
            <v>1185.8305999999998</v>
          </cell>
          <cell r="Q12">
            <v>1810.4557999999997</v>
          </cell>
          <cell r="R12">
            <v>0</v>
          </cell>
          <cell r="S12">
            <v>478.63999999999993</v>
          </cell>
          <cell r="U12">
            <v>0</v>
          </cell>
          <cell r="V12">
            <v>0</v>
          </cell>
          <cell r="X12">
            <v>0</v>
          </cell>
          <cell r="Y12">
            <v>0</v>
          </cell>
          <cell r="Z12">
            <v>1098.7671731899684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771.8069999999999</v>
          </cell>
          <cell r="AF12">
            <v>593.5136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</row>
        <row r="13">
          <cell r="C13">
            <v>12674.387199999999</v>
          </cell>
          <cell r="D13">
            <v>7641.3944037081201</v>
          </cell>
          <cell r="E13">
            <v>0</v>
          </cell>
          <cell r="I13">
            <v>6137.3613999999998</v>
          </cell>
          <cell r="K13">
            <v>0</v>
          </cell>
          <cell r="L13">
            <v>0</v>
          </cell>
          <cell r="M13">
            <v>0</v>
          </cell>
          <cell r="O13">
            <v>1207.3693999999998</v>
          </cell>
          <cell r="P13">
            <v>1172.6679999999999</v>
          </cell>
          <cell r="Q13">
            <v>0</v>
          </cell>
          <cell r="R13">
            <v>0</v>
          </cell>
          <cell r="S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</row>
        <row r="14">
          <cell r="B14">
            <v>38268.464599999999</v>
          </cell>
          <cell r="D14">
            <v>8131.7065081750025</v>
          </cell>
          <cell r="E14">
            <v>1209.2658571590368</v>
          </cell>
          <cell r="I14">
            <v>8713.6412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1274.3789999999999</v>
          </cell>
          <cell r="Q14">
            <v>0</v>
          </cell>
          <cell r="R14">
            <v>0</v>
          </cell>
          <cell r="S14">
            <v>1208.2881853255249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1374.5730660261074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</row>
        <row r="15">
          <cell r="B15">
            <v>18285.244599999998</v>
          </cell>
          <cell r="C15">
            <v>3768.0933999999997</v>
          </cell>
          <cell r="D15">
            <v>47317.153799999993</v>
          </cell>
          <cell r="E15">
            <v>1286.9136629272832</v>
          </cell>
          <cell r="I15">
            <v>9516.5597999999991</v>
          </cell>
          <cell r="K15">
            <v>0</v>
          </cell>
          <cell r="L15">
            <v>0</v>
          </cell>
          <cell r="M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478.63999999999993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592.31699999999989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</row>
        <row r="16">
          <cell r="B16">
            <v>21362.899799999999</v>
          </cell>
          <cell r="C16">
            <v>20722.718799999999</v>
          </cell>
          <cell r="D16">
            <v>3547.7243626571094</v>
          </cell>
          <cell r="E16">
            <v>3741.7681999999995</v>
          </cell>
          <cell r="I16">
            <v>4351.8764565437868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1169.0781999999999</v>
          </cell>
          <cell r="Q16">
            <v>829.24379999999996</v>
          </cell>
          <cell r="R16">
            <v>0</v>
          </cell>
          <cell r="S16">
            <v>1042.5191501026252</v>
          </cell>
          <cell r="U16">
            <v>478.63999999999993</v>
          </cell>
          <cell r="W16">
            <v>0</v>
          </cell>
          <cell r="X16">
            <v>0</v>
          </cell>
          <cell r="Y16">
            <v>0</v>
          </cell>
          <cell r="Z16">
            <v>1185.9908604183095</v>
          </cell>
          <cell r="AB16">
            <v>0</v>
          </cell>
          <cell r="AC16">
            <v>0</v>
          </cell>
          <cell r="AD16">
            <v>0</v>
          </cell>
          <cell r="AE16">
            <v>804.11519999999996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</row>
        <row r="17">
          <cell r="B17">
            <v>8075.8533999999991</v>
          </cell>
          <cell r="C17">
            <v>1059.0983920517801</v>
          </cell>
          <cell r="D17">
            <v>3769.2899999999995</v>
          </cell>
          <cell r="E17">
            <v>5101.7111259210833</v>
          </cell>
          <cell r="I17">
            <v>3874.5907999999995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1388.9042142765438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</row>
        <row r="18">
          <cell r="B18">
            <v>8652.614599999999</v>
          </cell>
          <cell r="C18">
            <v>1251.5083254398601</v>
          </cell>
          <cell r="D18">
            <v>17860.451599999997</v>
          </cell>
          <cell r="E18">
            <v>1205.7111966169878</v>
          </cell>
          <cell r="I18">
            <v>2237.7543195514113</v>
          </cell>
          <cell r="K18">
            <v>0</v>
          </cell>
          <cell r="L18">
            <v>0</v>
          </cell>
          <cell r="M18">
            <v>377.13511432789278</v>
          </cell>
          <cell r="N18">
            <v>0</v>
          </cell>
          <cell r="O18">
            <v>1237.2843999999998</v>
          </cell>
          <cell r="P18">
            <v>0</v>
          </cell>
          <cell r="Q18">
            <v>598.29999999999995</v>
          </cell>
          <cell r="R18">
            <v>0</v>
          </cell>
          <cell r="S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358.97999999999996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811.2947999999999</v>
          </cell>
          <cell r="AF18">
            <v>616.24899999999991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</row>
        <row r="19">
          <cell r="B19">
            <v>24990.990999999998</v>
          </cell>
          <cell r="C19">
            <v>1864.3027999999999</v>
          </cell>
          <cell r="D19">
            <v>45808.241199999997</v>
          </cell>
          <cell r="E19">
            <v>4285.1755941542197</v>
          </cell>
          <cell r="I19">
            <v>7601.9997999999996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1209.7625999999998</v>
          </cell>
          <cell r="P19">
            <v>0</v>
          </cell>
          <cell r="Q19">
            <v>878.30439999999987</v>
          </cell>
          <cell r="R19">
            <v>0</v>
          </cell>
          <cell r="S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841.20979999999997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</row>
        <row r="20">
          <cell r="B20">
            <v>17891.144601775966</v>
          </cell>
          <cell r="C20">
            <v>37628.64896605182</v>
          </cell>
          <cell r="D20">
            <v>2630.3954862659957</v>
          </cell>
          <cell r="E20">
            <v>0</v>
          </cell>
          <cell r="I20">
            <v>3871.9432575669052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>
            <v>478.63999999999993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</row>
        <row r="21">
          <cell r="B21">
            <v>12993.110893356068</v>
          </cell>
          <cell r="C21">
            <v>3158.7779553358523</v>
          </cell>
          <cell r="D21">
            <v>1278.9941889029838</v>
          </cell>
          <cell r="E21">
            <v>1521.5935327624672</v>
          </cell>
          <cell r="I21">
            <v>1882.679981792432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239.31999999999996</v>
          </cell>
          <cell r="Q21">
            <v>0</v>
          </cell>
          <cell r="R21">
            <v>0</v>
          </cell>
          <cell r="S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981.58549660523533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209.40499999999997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</row>
        <row r="22">
          <cell r="B22">
            <v>13818.968380184482</v>
          </cell>
          <cell r="C22">
            <v>13758.506799999999</v>
          </cell>
          <cell r="D22">
            <v>4287.1992371491751</v>
          </cell>
          <cell r="E22">
            <v>1700.1314234548593</v>
          </cell>
          <cell r="I22">
            <v>1291.1314</v>
          </cell>
          <cell r="K22">
            <v>0</v>
          </cell>
          <cell r="L22">
            <v>0</v>
          </cell>
          <cell r="M22">
            <v>354.91126748250144</v>
          </cell>
          <cell r="O22">
            <v>1276.9848561910878</v>
          </cell>
          <cell r="P22">
            <v>1226.5149999999999</v>
          </cell>
          <cell r="Q22">
            <v>922.57859999999994</v>
          </cell>
          <cell r="R22">
            <v>0</v>
          </cell>
          <cell r="S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1133.0441387314233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784.9695999999999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</row>
        <row r="23">
          <cell r="B23">
            <v>6630.3605999999991</v>
          </cell>
          <cell r="C23">
            <v>2484.1415999999999</v>
          </cell>
          <cell r="D23">
            <v>5150.7733860837216</v>
          </cell>
          <cell r="E23">
            <v>1201.3863999999999</v>
          </cell>
          <cell r="I23">
            <v>1516.3881163598649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740.69539999999995</v>
          </cell>
          <cell r="R23">
            <v>0</v>
          </cell>
          <cell r="S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1007.597512265274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215.38799999999998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</row>
        <row r="24">
          <cell r="B24">
            <v>16143.330599999999</v>
          </cell>
          <cell r="C24">
            <v>10445.121399999998</v>
          </cell>
          <cell r="D24">
            <v>1285.1483999999998</v>
          </cell>
          <cell r="E24">
            <v>907.09348566020344</v>
          </cell>
          <cell r="I24">
            <v>2917.3107999999997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1318.8909346390808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798.1321999999999</v>
          </cell>
          <cell r="AF24">
            <v>609.06939999999997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</row>
        <row r="25">
          <cell r="B25">
            <v>11837.9638</v>
          </cell>
          <cell r="D25">
            <v>9909.0445999999993</v>
          </cell>
          <cell r="E25">
            <v>730.82079267466611</v>
          </cell>
          <cell r="I25">
            <v>5915.9903999999997</v>
          </cell>
          <cell r="K25">
            <v>239.31999999999996</v>
          </cell>
          <cell r="M25">
            <v>0</v>
          </cell>
          <cell r="O25">
            <v>1315.0633999999998</v>
          </cell>
          <cell r="P25">
            <v>3598.1761999999999</v>
          </cell>
          <cell r="Q25">
            <v>1370.7052659515648</v>
          </cell>
          <cell r="R25">
            <v>0</v>
          </cell>
          <cell r="S25">
            <v>0</v>
          </cell>
          <cell r="U25">
            <v>0</v>
          </cell>
          <cell r="W25">
            <v>0</v>
          </cell>
          <cell r="X25">
            <v>0</v>
          </cell>
          <cell r="Y25">
            <v>0</v>
          </cell>
          <cell r="Z25">
            <v>2757.4110819336306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877.10779999999988</v>
          </cell>
          <cell r="AF25">
            <v>588.28859345369347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</row>
        <row r="26">
          <cell r="B26">
            <v>6335.9969999999994</v>
          </cell>
          <cell r="C26">
            <v>1726.6937999999998</v>
          </cell>
          <cell r="D26">
            <v>3751.3409999999994</v>
          </cell>
          <cell r="E26">
            <v>973.26036530027761</v>
          </cell>
          <cell r="I26">
            <v>2408.4458396667819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288.83132492198115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</row>
        <row r="27">
          <cell r="B27">
            <v>32944.7912</v>
          </cell>
          <cell r="D27">
            <v>12407.545399999999</v>
          </cell>
          <cell r="I27">
            <v>21988.721599999997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1422.7574</v>
          </cell>
          <cell r="P27">
            <v>1279.1653999999999</v>
          </cell>
          <cell r="Q27">
            <v>1384.4661999999998</v>
          </cell>
          <cell r="R27">
            <v>0</v>
          </cell>
          <cell r="S27">
            <v>5558.4224698413482</v>
          </cell>
          <cell r="U27">
            <v>0</v>
          </cell>
          <cell r="V27">
            <v>0</v>
          </cell>
          <cell r="X27">
            <v>0</v>
          </cell>
          <cell r="Y27">
            <v>0</v>
          </cell>
          <cell r="Z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2046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</row>
        <row r="28">
          <cell r="B28">
            <v>13374.3982</v>
          </cell>
          <cell r="C28">
            <v>4682.2957999999999</v>
          </cell>
          <cell r="D28">
            <v>23717.808599999997</v>
          </cell>
          <cell r="E28">
            <v>3160.7864235041793</v>
          </cell>
          <cell r="I28">
            <v>3910.8666001287311</v>
          </cell>
          <cell r="K28">
            <v>0</v>
          </cell>
          <cell r="L28">
            <v>0</v>
          </cell>
          <cell r="M28">
            <v>0</v>
          </cell>
          <cell r="O28">
            <v>0</v>
          </cell>
          <cell r="P28">
            <v>358.97999999999996</v>
          </cell>
          <cell r="Q28">
            <v>758.64439999999991</v>
          </cell>
          <cell r="R28">
            <v>0</v>
          </cell>
          <cell r="S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751.46479999999997</v>
          </cell>
          <cell r="AF28">
            <v>804.11519999999996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</row>
        <row r="29">
          <cell r="B29">
            <v>9204.2471999999998</v>
          </cell>
          <cell r="C29">
            <v>1881.3671368715004</v>
          </cell>
          <cell r="D29">
            <v>9083.3905999999988</v>
          </cell>
          <cell r="E29">
            <v>906.26061999066519</v>
          </cell>
          <cell r="I29">
            <v>2041.3995999999997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1175.0611999999999</v>
          </cell>
          <cell r="Q29">
            <v>1083.1398753210176</v>
          </cell>
          <cell r="R29">
            <v>0</v>
          </cell>
          <cell r="S29">
            <v>0</v>
          </cell>
          <cell r="U29">
            <v>0</v>
          </cell>
          <cell r="V29">
            <v>519.32439999999997</v>
          </cell>
          <cell r="W29">
            <v>0</v>
          </cell>
          <cell r="X29">
            <v>0</v>
          </cell>
          <cell r="Y29">
            <v>0</v>
          </cell>
          <cell r="Z29">
            <v>1089.4617426821505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735.90899999999988</v>
          </cell>
          <cell r="AF29">
            <v>591.1203999999999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</row>
        <row r="30">
          <cell r="B30">
            <v>20794.514799999997</v>
          </cell>
          <cell r="D30">
            <v>26709.308599999997</v>
          </cell>
          <cell r="E30">
            <v>6043.3951032365194</v>
          </cell>
          <cell r="I30">
            <v>11753.0052</v>
          </cell>
          <cell r="K30">
            <v>2475.7653999999998</v>
          </cell>
          <cell r="L30">
            <v>0</v>
          </cell>
          <cell r="O30">
            <v>1645.6875442889532</v>
          </cell>
          <cell r="R30">
            <v>0</v>
          </cell>
          <cell r="S30">
            <v>5134.180749883014</v>
          </cell>
          <cell r="U30">
            <v>478.63999999999993</v>
          </cell>
          <cell r="Y30">
            <v>0</v>
          </cell>
          <cell r="Z30">
            <v>549.23939999999993</v>
          </cell>
          <cell r="AB30">
            <v>0</v>
          </cell>
          <cell r="AC30">
            <v>0</v>
          </cell>
          <cell r="AD30">
            <v>0</v>
          </cell>
          <cell r="AE30">
            <v>2004.3049999999998</v>
          </cell>
          <cell r="AH30">
            <v>0</v>
          </cell>
          <cell r="AI30">
            <v>0</v>
          </cell>
          <cell r="AJ30">
            <v>0</v>
          </cell>
        </row>
        <row r="31">
          <cell r="B31">
            <v>38538.896199999996</v>
          </cell>
          <cell r="D31">
            <v>3344.8749005696172</v>
          </cell>
          <cell r="E31">
            <v>1989.6650277088518</v>
          </cell>
          <cell r="K31">
            <v>0</v>
          </cell>
          <cell r="L31">
            <v>0</v>
          </cell>
          <cell r="M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533.68359999999996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358.97999999999996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</row>
        <row r="32">
          <cell r="B32">
            <v>19882.705599999998</v>
          </cell>
          <cell r="C32">
            <v>8322.8265644681051</v>
          </cell>
          <cell r="D32">
            <v>50979.946399999993</v>
          </cell>
          <cell r="E32">
            <v>4009.1324093883195</v>
          </cell>
          <cell r="I32">
            <v>9921.063896489286</v>
          </cell>
          <cell r="K32">
            <v>0</v>
          </cell>
          <cell r="L32">
            <v>0</v>
          </cell>
          <cell r="M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2781.6271900457218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</row>
        <row r="33">
          <cell r="B33">
            <v>12108.395399999999</v>
          </cell>
          <cell r="C33">
            <v>4167.7577999999994</v>
          </cell>
          <cell r="D33">
            <v>3665.6517675071918</v>
          </cell>
          <cell r="E33">
            <v>0</v>
          </cell>
          <cell r="I33">
            <v>5512.7361999999994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</row>
        <row r="34">
          <cell r="B34">
            <v>23478.488599999997</v>
          </cell>
          <cell r="C34">
            <v>30476.205399999995</v>
          </cell>
          <cell r="D34">
            <v>13920.047799999998</v>
          </cell>
          <cell r="E34">
            <v>5570.5873155086992</v>
          </cell>
          <cell r="I34">
            <v>6892.5327296145078</v>
          </cell>
          <cell r="K34">
            <v>2373.3257177437176</v>
          </cell>
          <cell r="L34">
            <v>0</v>
          </cell>
          <cell r="M34">
            <v>0</v>
          </cell>
          <cell r="O34">
            <v>4594.6231523285333</v>
          </cell>
          <cell r="P34">
            <v>1210.77249851138</v>
          </cell>
          <cell r="Q34">
            <v>1878.6619999999998</v>
          </cell>
          <cell r="R34">
            <v>0</v>
          </cell>
          <cell r="S34">
            <v>5375.3275850073951</v>
          </cell>
          <cell r="U34">
            <v>765.82399999999996</v>
          </cell>
          <cell r="W34">
            <v>0</v>
          </cell>
          <cell r="X34">
            <v>0</v>
          </cell>
          <cell r="Y34">
            <v>0</v>
          </cell>
          <cell r="Z34">
            <v>1019.1802211252159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741.89199999999994</v>
          </cell>
          <cell r="AG34">
            <v>0</v>
          </cell>
          <cell r="AH34">
            <v>0</v>
          </cell>
          <cell r="AJ34">
            <v>0</v>
          </cell>
        </row>
        <row r="35">
          <cell r="B35">
            <v>18007.633399999999</v>
          </cell>
          <cell r="D35">
            <v>15055.34631871318</v>
          </cell>
          <cell r="E35">
            <v>2755.5447976004311</v>
          </cell>
          <cell r="I35">
            <v>8016.0233999999991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</row>
        <row r="36">
          <cell r="B36">
            <v>1322.2429999999999</v>
          </cell>
          <cell r="C36">
            <v>625.82179999999994</v>
          </cell>
          <cell r="D36">
            <v>1568.7425999999998</v>
          </cell>
          <cell r="E36">
            <v>3224.8369999999995</v>
          </cell>
          <cell r="I36">
            <v>1484.9805999999999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1315.9260906517359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607.87279999999998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</row>
        <row r="37">
          <cell r="B37">
            <v>1992.3389999999997</v>
          </cell>
          <cell r="C37">
            <v>893.86019999999996</v>
          </cell>
          <cell r="D37">
            <v>820.43737802771432</v>
          </cell>
          <cell r="E37">
            <v>976.05776419853555</v>
          </cell>
          <cell r="I37">
            <v>1566.3493999999998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1568.3803436040071</v>
          </cell>
          <cell r="P37">
            <v>239.31999999999996</v>
          </cell>
          <cell r="Q37">
            <v>0</v>
          </cell>
          <cell r="R37">
            <v>0</v>
          </cell>
          <cell r="S37">
            <v>0</v>
          </cell>
          <cell r="U37">
            <v>239.31999999999996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</row>
        <row r="38">
          <cell r="B38">
            <v>12852.680599999998</v>
          </cell>
          <cell r="D38">
            <v>5265.2751198093329</v>
          </cell>
          <cell r="E38">
            <v>1043.9985628327609</v>
          </cell>
          <cell r="I38">
            <v>9282.0261999999984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239.31999999999996</v>
          </cell>
          <cell r="Q38">
            <v>0</v>
          </cell>
          <cell r="R38">
            <v>0</v>
          </cell>
          <cell r="U38">
            <v>239.31999999999996</v>
          </cell>
          <cell r="V38">
            <v>1155.6744340354155</v>
          </cell>
          <cell r="X38">
            <v>0</v>
          </cell>
          <cell r="Y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752.66139999999996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</row>
        <row r="39">
          <cell r="B39">
            <v>10977.35770877586</v>
          </cell>
          <cell r="D39">
            <v>12988.295107329404</v>
          </cell>
          <cell r="E39">
            <v>10816.338499326313</v>
          </cell>
          <cell r="I39">
            <v>7647.5103353378845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804.11519999999996</v>
          </cell>
          <cell r="R39">
            <v>0</v>
          </cell>
          <cell r="S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H39">
            <v>0</v>
          </cell>
          <cell r="AI39">
            <v>0</v>
          </cell>
          <cell r="AJ39">
            <v>0</v>
          </cell>
        </row>
        <row r="40">
          <cell r="B40">
            <v>15200.409799999999</v>
          </cell>
          <cell r="C40">
            <v>14572.072302390538</v>
          </cell>
          <cell r="D40">
            <v>6293.6054583340729</v>
          </cell>
          <cell r="E40">
            <v>935.92189923996659</v>
          </cell>
          <cell r="I40">
            <v>4632.0949354226968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</row>
        <row r="41">
          <cell r="B41">
            <v>12228</v>
          </cell>
          <cell r="C41">
            <v>23371.991199999997</v>
          </cell>
          <cell r="D41">
            <v>989.21589649464715</v>
          </cell>
          <cell r="E41">
            <v>8237.9510913350878</v>
          </cell>
          <cell r="I41">
            <v>6552.5679629508277</v>
          </cell>
          <cell r="K41">
            <v>0</v>
          </cell>
          <cell r="L41">
            <v>0</v>
          </cell>
          <cell r="M41">
            <v>0</v>
          </cell>
          <cell r="O41">
            <v>0</v>
          </cell>
          <cell r="P41">
            <v>0</v>
          </cell>
          <cell r="Q41">
            <v>1853.5333999999998</v>
          </cell>
          <cell r="R41">
            <v>0</v>
          </cell>
          <cell r="S41">
            <v>2007.1410042447912</v>
          </cell>
          <cell r="U41">
            <v>239.31999999999996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F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E42">
            <v>3509.6277999999998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S"/>
      <sheetName val="SME"/>
      <sheetName val="AGRI"/>
      <sheetName val="AGR NEW"/>
      <sheetName val="TPS"/>
      <sheetName val="NPS"/>
      <sheetName val="ACP"/>
    </sheetNames>
    <sheetDataSet>
      <sheetData sheetId="0"/>
      <sheetData sheetId="1"/>
      <sheetData sheetId="2">
        <row r="5">
          <cell r="B5">
            <v>16154</v>
          </cell>
          <cell r="AL5">
            <v>2180.2104103014522</v>
          </cell>
          <cell r="AO5">
            <v>0</v>
          </cell>
          <cell r="AP5">
            <v>0</v>
          </cell>
          <cell r="AQ5">
            <v>36417</v>
          </cell>
        </row>
        <row r="6">
          <cell r="AL6">
            <v>382.95285812283458</v>
          </cell>
          <cell r="AO6">
            <v>12105.667651832944</v>
          </cell>
          <cell r="AP6">
            <v>0</v>
          </cell>
          <cell r="AQ6">
            <v>0</v>
          </cell>
        </row>
        <row r="7">
          <cell r="AL7">
            <v>3207.7576024423479</v>
          </cell>
          <cell r="AO7">
            <v>45885.018750658186</v>
          </cell>
          <cell r="AP7">
            <v>0</v>
          </cell>
          <cell r="AQ7">
            <v>0</v>
          </cell>
        </row>
        <row r="8">
          <cell r="AL8">
            <v>1557.1937452098366</v>
          </cell>
          <cell r="AO8">
            <v>0</v>
          </cell>
          <cell r="AP8">
            <v>6584.3431343385992</v>
          </cell>
          <cell r="AQ8">
            <v>0</v>
          </cell>
        </row>
        <row r="9">
          <cell r="C9">
            <v>9979</v>
          </cell>
          <cell r="D9">
            <v>12105</v>
          </cell>
          <cell r="E9">
            <v>1237.829428037898</v>
          </cell>
          <cell r="I9">
            <v>2297.3645407222484</v>
          </cell>
          <cell r="K9">
            <v>200</v>
          </cell>
          <cell r="L9">
            <v>0</v>
          </cell>
          <cell r="O9">
            <v>966.95934699432541</v>
          </cell>
          <cell r="P9">
            <v>0</v>
          </cell>
          <cell r="Q9">
            <v>626</v>
          </cell>
          <cell r="R9">
            <v>0</v>
          </cell>
          <cell r="S9">
            <v>754.1747645970562</v>
          </cell>
          <cell r="U9">
            <v>1501.7718261504749</v>
          </cell>
          <cell r="W9">
            <v>0</v>
          </cell>
          <cell r="X9">
            <v>0</v>
          </cell>
          <cell r="Y9">
            <v>0</v>
          </cell>
          <cell r="Z9">
            <v>857.96445838159434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622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L9">
            <v>11727</v>
          </cell>
          <cell r="AO9">
            <v>0</v>
          </cell>
          <cell r="AP9">
            <v>14414.80497275884</v>
          </cell>
          <cell r="AQ9">
            <v>0</v>
          </cell>
        </row>
        <row r="10">
          <cell r="AL10">
            <v>1265.2660361406708</v>
          </cell>
          <cell r="AO10">
            <v>0</v>
          </cell>
          <cell r="AP10">
            <v>9212</v>
          </cell>
          <cell r="AQ10">
            <v>0</v>
          </cell>
        </row>
        <row r="11">
          <cell r="AL11">
            <v>5391.3458010625181</v>
          </cell>
          <cell r="AP11">
            <v>0</v>
          </cell>
          <cell r="AQ11">
            <v>0</v>
          </cell>
        </row>
        <row r="12">
          <cell r="AL12">
            <v>3925.958785425797</v>
          </cell>
          <cell r="AO12">
            <v>54439.997363300528</v>
          </cell>
          <cell r="AP12">
            <v>0</v>
          </cell>
          <cell r="AQ12">
            <v>0</v>
          </cell>
        </row>
        <row r="13">
          <cell r="AL13">
            <v>0</v>
          </cell>
          <cell r="AO13">
            <v>0</v>
          </cell>
          <cell r="AP13">
            <v>0</v>
          </cell>
          <cell r="AQ13">
            <v>28345.5910896641</v>
          </cell>
        </row>
        <row r="14">
          <cell r="AL14">
            <v>2199.3168625534909</v>
          </cell>
          <cell r="AO14">
            <v>0</v>
          </cell>
          <cell r="AP14">
            <v>0</v>
          </cell>
          <cell r="AQ14">
            <v>63445.907472108425</v>
          </cell>
        </row>
        <row r="15">
          <cell r="AL15">
            <v>3046.6469678454337</v>
          </cell>
          <cell r="AO15">
            <v>56139.817057627923</v>
          </cell>
          <cell r="AP15">
            <v>0</v>
          </cell>
          <cell r="AQ15">
            <v>0</v>
          </cell>
        </row>
        <row r="16">
          <cell r="AL16">
            <v>1092.1657842856473</v>
          </cell>
          <cell r="AO16">
            <v>0</v>
          </cell>
          <cell r="AP16">
            <v>0</v>
          </cell>
        </row>
        <row r="17">
          <cell r="AL17">
            <v>977.17125694437334</v>
          </cell>
          <cell r="AO17">
            <v>0</v>
          </cell>
          <cell r="AP17">
            <v>13022.511010184915</v>
          </cell>
          <cell r="AQ17">
            <v>0</v>
          </cell>
        </row>
        <row r="18">
          <cell r="AL18">
            <v>1016.0879101794848</v>
          </cell>
          <cell r="AO18">
            <v>7848.1596738277485</v>
          </cell>
          <cell r="AP18">
            <v>0</v>
          </cell>
          <cell r="AQ18">
            <v>0</v>
          </cell>
        </row>
        <row r="19">
          <cell r="AL19">
            <v>1647.4536273019135</v>
          </cell>
          <cell r="AO19">
            <v>43291</v>
          </cell>
          <cell r="AP19">
            <v>0</v>
          </cell>
          <cell r="AQ19">
            <v>0</v>
          </cell>
        </row>
        <row r="20">
          <cell r="AL20">
            <v>2001.1994520610756</v>
          </cell>
          <cell r="AO20">
            <v>0</v>
          </cell>
          <cell r="AP20">
            <v>0</v>
          </cell>
          <cell r="AQ20">
            <v>23631.459362109457</v>
          </cell>
        </row>
        <row r="21">
          <cell r="AL21">
            <v>3388.4330678962242</v>
          </cell>
          <cell r="AO21">
            <v>0</v>
          </cell>
          <cell r="AP21">
            <v>19489.564849868984</v>
          </cell>
          <cell r="AQ21">
            <v>0</v>
          </cell>
        </row>
        <row r="22">
          <cell r="AL22">
            <v>3540.1333952126251</v>
          </cell>
          <cell r="AO22">
            <v>0</v>
          </cell>
          <cell r="AP22">
            <v>0</v>
          </cell>
          <cell r="AQ22">
            <v>33247</v>
          </cell>
        </row>
        <row r="23">
          <cell r="AL23">
            <v>1531.548188637636</v>
          </cell>
          <cell r="AO23">
            <v>0</v>
          </cell>
          <cell r="AP23">
            <v>8856.2913401282422</v>
          </cell>
          <cell r="AQ23">
            <v>0</v>
          </cell>
        </row>
        <row r="24">
          <cell r="AL24">
            <v>0</v>
          </cell>
          <cell r="AO24">
            <v>0</v>
          </cell>
          <cell r="AP24">
            <v>0</v>
          </cell>
          <cell r="AQ24">
            <v>30637.797641034038</v>
          </cell>
        </row>
        <row r="25">
          <cell r="AL25">
            <v>7907.0293120373608</v>
          </cell>
          <cell r="AO25">
            <v>0</v>
          </cell>
          <cell r="AP25">
            <v>0</v>
          </cell>
          <cell r="AQ25">
            <v>58457.273228439415</v>
          </cell>
        </row>
        <row r="26">
          <cell r="AL26">
            <v>562.58022911957141</v>
          </cell>
          <cell r="AO26">
            <v>0</v>
          </cell>
          <cell r="AP26">
            <v>16920</v>
          </cell>
          <cell r="AQ26">
            <v>0</v>
          </cell>
        </row>
        <row r="27">
          <cell r="AL27">
            <v>2997.2791078463683</v>
          </cell>
          <cell r="AO27">
            <v>0</v>
          </cell>
          <cell r="AP27">
            <v>0</v>
          </cell>
          <cell r="AQ27">
            <v>66726.182903616529</v>
          </cell>
        </row>
        <row r="28">
          <cell r="AL28">
            <v>4303.3610386730279</v>
          </cell>
          <cell r="AO28">
            <v>28612.280812818768</v>
          </cell>
          <cell r="AP28">
            <v>0</v>
          </cell>
          <cell r="AQ28">
            <v>0</v>
          </cell>
        </row>
        <row r="29">
          <cell r="AL29">
            <v>2864.5580193041378</v>
          </cell>
          <cell r="AO29">
            <v>20022.904110673862</v>
          </cell>
          <cell r="AP29">
            <v>0</v>
          </cell>
          <cell r="AQ29">
            <v>0</v>
          </cell>
        </row>
        <row r="30">
          <cell r="AL30">
            <v>11433.341138511707</v>
          </cell>
          <cell r="AO30">
            <v>21308.731110386903</v>
          </cell>
          <cell r="AP30">
            <v>0</v>
          </cell>
          <cell r="AQ30">
            <v>0</v>
          </cell>
        </row>
        <row r="31">
          <cell r="AL31">
            <v>3463.6543624585865</v>
          </cell>
          <cell r="AO31">
            <v>0</v>
          </cell>
          <cell r="AP31">
            <v>0</v>
          </cell>
          <cell r="AQ31">
            <v>42385</v>
          </cell>
        </row>
        <row r="32">
          <cell r="AL32">
            <v>2351.0581983298352</v>
          </cell>
          <cell r="AO32">
            <v>44009.633723385501</v>
          </cell>
          <cell r="AP32">
            <v>0</v>
          </cell>
          <cell r="AQ32">
            <v>0</v>
          </cell>
        </row>
        <row r="33">
          <cell r="AL33">
            <v>0</v>
          </cell>
          <cell r="AO33">
            <v>0</v>
          </cell>
          <cell r="AP33">
            <v>0</v>
          </cell>
          <cell r="AQ33">
            <v>33971.501311849686</v>
          </cell>
        </row>
        <row r="34">
          <cell r="AL34">
            <v>3398.1732751491772</v>
          </cell>
          <cell r="AO34">
            <v>0</v>
          </cell>
          <cell r="AP34">
            <v>54643.760023213086</v>
          </cell>
          <cell r="AQ34">
            <v>0</v>
          </cell>
        </row>
        <row r="35">
          <cell r="AL35">
            <v>0</v>
          </cell>
          <cell r="AO35">
            <v>0</v>
          </cell>
          <cell r="AP35">
            <v>0</v>
          </cell>
          <cell r="AQ35">
            <v>55751</v>
          </cell>
        </row>
        <row r="36">
          <cell r="AL36">
            <v>814.20355860151335</v>
          </cell>
          <cell r="AO36">
            <v>0</v>
          </cell>
          <cell r="AQ36">
            <v>0</v>
          </cell>
        </row>
        <row r="37">
          <cell r="AL37">
            <v>286.35906559096804</v>
          </cell>
          <cell r="AO37">
            <v>0</v>
          </cell>
          <cell r="AP37">
            <v>0</v>
          </cell>
          <cell r="AQ37">
            <v>6862.9755024047581</v>
          </cell>
        </row>
        <row r="38">
          <cell r="AL38">
            <v>1600.9992875037806</v>
          </cell>
          <cell r="AO38">
            <v>0</v>
          </cell>
          <cell r="AP38">
            <v>0</v>
          </cell>
          <cell r="AQ38">
            <v>20299.213435513968</v>
          </cell>
        </row>
        <row r="39">
          <cell r="AL39">
            <v>3392.689571534288</v>
          </cell>
          <cell r="AO39">
            <v>0</v>
          </cell>
          <cell r="AP39">
            <v>0</v>
          </cell>
          <cell r="AQ39">
            <v>30300.26749954791</v>
          </cell>
        </row>
        <row r="40">
          <cell r="AL40">
            <v>0</v>
          </cell>
          <cell r="AO40">
            <v>0</v>
          </cell>
          <cell r="AP40">
            <v>0</v>
          </cell>
          <cell r="AQ40">
            <v>19399.235149664226</v>
          </cell>
        </row>
        <row r="41">
          <cell r="AL41">
            <v>964.08708026434738</v>
          </cell>
          <cell r="AO41">
            <v>0</v>
          </cell>
          <cell r="AP41">
            <v>0</v>
          </cell>
          <cell r="AQ41">
            <v>30050</v>
          </cell>
        </row>
        <row r="42">
          <cell r="AL42">
            <v>3583</v>
          </cell>
          <cell r="AO42">
            <v>0</v>
          </cell>
          <cell r="AP42">
            <v>0</v>
          </cell>
          <cell r="AQ42">
            <v>72668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GR"/>
      <sheetName val="Sheet2"/>
      <sheetName val="MSE"/>
    </sheetNames>
    <sheetDataSet>
      <sheetData sheetId="0" refreshError="1"/>
      <sheetData sheetId="1" refreshError="1"/>
      <sheetData sheetId="2">
        <row r="5">
          <cell r="B5">
            <v>3364</v>
          </cell>
          <cell r="C5">
            <v>2210</v>
          </cell>
          <cell r="D5">
            <v>553</v>
          </cell>
          <cell r="E5">
            <v>516.59868065473734</v>
          </cell>
          <cell r="F5">
            <v>899.11121082717784</v>
          </cell>
          <cell r="G5">
            <v>1900</v>
          </cell>
          <cell r="H5">
            <v>340</v>
          </cell>
          <cell r="I5">
            <v>510</v>
          </cell>
          <cell r="J5">
            <v>1015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200</v>
          </cell>
          <cell r="Q5">
            <v>0</v>
          </cell>
          <cell r="R5">
            <v>0</v>
          </cell>
          <cell r="S5">
            <v>0</v>
          </cell>
          <cell r="T5">
            <v>432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200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100</v>
          </cell>
          <cell r="AF5">
            <v>498</v>
          </cell>
          <cell r="AG5">
            <v>0</v>
          </cell>
          <cell r="AH5">
            <v>0</v>
          </cell>
          <cell r="AI5">
            <v>0</v>
          </cell>
        </row>
        <row r="6">
          <cell r="B6">
            <v>413</v>
          </cell>
          <cell r="C6">
            <v>172.13498216370601</v>
          </cell>
          <cell r="D6">
            <v>721</v>
          </cell>
          <cell r="E6">
            <v>168.54770872805997</v>
          </cell>
          <cell r="F6">
            <v>97.782630987085682</v>
          </cell>
          <cell r="G6">
            <v>50</v>
          </cell>
          <cell r="H6">
            <v>263</v>
          </cell>
          <cell r="I6">
            <v>253</v>
          </cell>
          <cell r="J6">
            <v>293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</row>
        <row r="7">
          <cell r="B7">
            <v>1933</v>
          </cell>
          <cell r="C7">
            <v>1473</v>
          </cell>
          <cell r="D7">
            <v>2121</v>
          </cell>
          <cell r="E7">
            <v>364</v>
          </cell>
          <cell r="F7">
            <v>1276</v>
          </cell>
          <cell r="G7">
            <v>463</v>
          </cell>
          <cell r="H7">
            <v>200</v>
          </cell>
          <cell r="I7">
            <v>558</v>
          </cell>
          <cell r="J7">
            <v>536.58907055101679</v>
          </cell>
          <cell r="K7">
            <v>0</v>
          </cell>
          <cell r="L7">
            <v>222</v>
          </cell>
          <cell r="M7">
            <v>0</v>
          </cell>
          <cell r="N7">
            <v>0</v>
          </cell>
          <cell r="O7">
            <v>671</v>
          </cell>
          <cell r="P7">
            <v>0</v>
          </cell>
          <cell r="Q7">
            <v>0</v>
          </cell>
          <cell r="R7">
            <v>0</v>
          </cell>
          <cell r="S7">
            <v>200</v>
          </cell>
          <cell r="T7">
            <v>446</v>
          </cell>
          <cell r="U7">
            <v>200</v>
          </cell>
          <cell r="V7">
            <v>372.25089318826497</v>
          </cell>
          <cell r="W7">
            <v>0</v>
          </cell>
          <cell r="X7">
            <v>0</v>
          </cell>
          <cell r="Y7">
            <v>0</v>
          </cell>
          <cell r="Z7">
            <v>324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219</v>
          </cell>
          <cell r="AF7">
            <v>244.50605918260217</v>
          </cell>
          <cell r="AG7">
            <v>0</v>
          </cell>
          <cell r="AH7">
            <v>0</v>
          </cell>
          <cell r="AI7">
            <v>0</v>
          </cell>
        </row>
        <row r="8">
          <cell r="B8">
            <v>1530</v>
          </cell>
          <cell r="C8">
            <v>1814</v>
          </cell>
          <cell r="D8">
            <v>203.85269716168165</v>
          </cell>
          <cell r="E8">
            <v>497</v>
          </cell>
          <cell r="F8">
            <v>5818</v>
          </cell>
          <cell r="G8">
            <v>184.77776562155</v>
          </cell>
          <cell r="H8">
            <v>200</v>
          </cell>
          <cell r="I8">
            <v>1253.0068834928729</v>
          </cell>
          <cell r="J8">
            <v>307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200</v>
          </cell>
          <cell r="R8">
            <v>0</v>
          </cell>
          <cell r="S8">
            <v>271</v>
          </cell>
          <cell r="T8">
            <v>691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111.31156923775745</v>
          </cell>
          <cell r="AG8">
            <v>0</v>
          </cell>
          <cell r="AH8">
            <v>0</v>
          </cell>
          <cell r="AI8">
            <v>0</v>
          </cell>
        </row>
        <row r="9">
          <cell r="B9">
            <v>11554</v>
          </cell>
          <cell r="C9">
            <v>6858</v>
          </cell>
          <cell r="D9">
            <v>3178</v>
          </cell>
          <cell r="E9">
            <v>282</v>
          </cell>
          <cell r="F9">
            <v>11982</v>
          </cell>
          <cell r="G9">
            <v>1942</v>
          </cell>
          <cell r="H9">
            <v>240</v>
          </cell>
          <cell r="I9">
            <v>2096.0735086865411</v>
          </cell>
          <cell r="J9">
            <v>2149</v>
          </cell>
          <cell r="K9">
            <v>284.19394018833952</v>
          </cell>
          <cell r="L9">
            <v>0</v>
          </cell>
          <cell r="M9">
            <v>279</v>
          </cell>
          <cell r="N9">
            <v>253.95702678458017</v>
          </cell>
          <cell r="O9">
            <v>207</v>
          </cell>
          <cell r="P9">
            <v>331.76250973638781</v>
          </cell>
          <cell r="Q9">
            <v>243</v>
          </cell>
          <cell r="R9">
            <v>0</v>
          </cell>
          <cell r="S9">
            <v>216</v>
          </cell>
          <cell r="T9">
            <v>1042</v>
          </cell>
          <cell r="U9">
            <v>374</v>
          </cell>
          <cell r="V9">
            <v>412.07551572016155</v>
          </cell>
          <cell r="W9">
            <v>0</v>
          </cell>
          <cell r="X9">
            <v>0</v>
          </cell>
          <cell r="Y9">
            <v>0</v>
          </cell>
          <cell r="Z9">
            <v>322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364</v>
          </cell>
          <cell r="AF9">
            <v>471</v>
          </cell>
          <cell r="AG9">
            <v>500</v>
          </cell>
          <cell r="AH9">
            <v>0</v>
          </cell>
          <cell r="AI9">
            <v>0</v>
          </cell>
        </row>
        <row r="10">
          <cell r="B10">
            <v>8231</v>
          </cell>
          <cell r="C10">
            <v>3323</v>
          </cell>
          <cell r="D10">
            <v>2293</v>
          </cell>
          <cell r="E10">
            <v>1618</v>
          </cell>
          <cell r="F10">
            <v>7248</v>
          </cell>
          <cell r="G10">
            <v>1847.3699401496335</v>
          </cell>
          <cell r="H10">
            <v>1230</v>
          </cell>
          <cell r="I10">
            <v>2460.7204381212609</v>
          </cell>
          <cell r="J10">
            <v>3035.999241392085</v>
          </cell>
          <cell r="K10">
            <v>435</v>
          </cell>
          <cell r="L10">
            <v>412</v>
          </cell>
          <cell r="M10">
            <v>348</v>
          </cell>
          <cell r="N10">
            <v>410</v>
          </cell>
          <cell r="O10">
            <v>674.25091205625199</v>
          </cell>
          <cell r="P10">
            <v>1424</v>
          </cell>
          <cell r="Q10">
            <v>502</v>
          </cell>
          <cell r="R10">
            <v>360</v>
          </cell>
          <cell r="S10">
            <v>344.23010893499185</v>
          </cell>
          <cell r="T10">
            <v>982</v>
          </cell>
          <cell r="U10">
            <v>558.30961131152378</v>
          </cell>
          <cell r="V10">
            <v>341.27571533220049</v>
          </cell>
          <cell r="W10">
            <v>0</v>
          </cell>
          <cell r="X10">
            <v>0</v>
          </cell>
          <cell r="Y10">
            <v>0</v>
          </cell>
          <cell r="Z10">
            <v>1293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768.12254197296227</v>
          </cell>
          <cell r="AF10">
            <v>848</v>
          </cell>
          <cell r="AG10">
            <v>0</v>
          </cell>
          <cell r="AH10">
            <v>0</v>
          </cell>
          <cell r="AI10">
            <v>0</v>
          </cell>
        </row>
        <row r="11">
          <cell r="B11">
            <v>1948</v>
          </cell>
          <cell r="C11">
            <v>772</v>
          </cell>
          <cell r="D11">
            <v>2842</v>
          </cell>
          <cell r="E11">
            <v>571.00164646143185</v>
          </cell>
          <cell r="F11">
            <v>441.68735139588597</v>
          </cell>
          <cell r="G11">
            <v>472</v>
          </cell>
          <cell r="H11">
            <v>530.05480395905965</v>
          </cell>
          <cell r="I11">
            <v>457</v>
          </cell>
          <cell r="J11">
            <v>394</v>
          </cell>
          <cell r="K11">
            <v>0</v>
          </cell>
          <cell r="L11">
            <v>462</v>
          </cell>
          <cell r="M11">
            <v>0</v>
          </cell>
          <cell r="N11">
            <v>0</v>
          </cell>
          <cell r="O11">
            <v>562.70146236852997</v>
          </cell>
          <cell r="P11">
            <v>353</v>
          </cell>
          <cell r="Q11">
            <v>524</v>
          </cell>
          <cell r="R11">
            <v>0</v>
          </cell>
          <cell r="S11">
            <v>392</v>
          </cell>
          <cell r="T11">
            <v>347.26880621751889</v>
          </cell>
          <cell r="U11">
            <v>0</v>
          </cell>
          <cell r="V11">
            <v>189.87624206805077</v>
          </cell>
          <cell r="W11">
            <v>0</v>
          </cell>
          <cell r="X11">
            <v>0</v>
          </cell>
          <cell r="Y11">
            <v>0</v>
          </cell>
          <cell r="Z11">
            <v>371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213.68092595691266</v>
          </cell>
          <cell r="AF11">
            <v>425</v>
          </cell>
          <cell r="AG11">
            <v>237</v>
          </cell>
          <cell r="AH11">
            <v>0</v>
          </cell>
          <cell r="AI11">
            <v>0</v>
          </cell>
        </row>
        <row r="12">
          <cell r="B12">
            <v>1517</v>
          </cell>
          <cell r="C12">
            <v>555</v>
          </cell>
          <cell r="D12">
            <v>2787</v>
          </cell>
          <cell r="E12">
            <v>1098</v>
          </cell>
          <cell r="F12">
            <v>434.1293523554931</v>
          </cell>
          <cell r="G12">
            <v>409</v>
          </cell>
          <cell r="H12">
            <v>332</v>
          </cell>
          <cell r="I12">
            <v>998</v>
          </cell>
          <cell r="J12">
            <v>3193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437.99386637737155</v>
          </cell>
          <cell r="P12">
            <v>278</v>
          </cell>
          <cell r="Q12">
            <v>362</v>
          </cell>
          <cell r="R12">
            <v>0</v>
          </cell>
          <cell r="S12">
            <v>200</v>
          </cell>
          <cell r="T12">
            <v>462.2535543818579</v>
          </cell>
          <cell r="U12">
            <v>0</v>
          </cell>
          <cell r="V12">
            <v>0</v>
          </cell>
          <cell r="W12">
            <v>274</v>
          </cell>
          <cell r="X12">
            <v>0</v>
          </cell>
          <cell r="Y12">
            <v>0</v>
          </cell>
          <cell r="Z12">
            <v>350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249.48647157505394</v>
          </cell>
          <cell r="AF12">
            <v>346</v>
          </cell>
          <cell r="AG12">
            <v>0</v>
          </cell>
          <cell r="AH12">
            <v>0</v>
          </cell>
          <cell r="AI12">
            <v>0</v>
          </cell>
        </row>
        <row r="13">
          <cell r="B13">
            <v>2116</v>
          </cell>
          <cell r="C13">
            <v>2065</v>
          </cell>
          <cell r="D13">
            <v>887</v>
          </cell>
          <cell r="E13">
            <v>760</v>
          </cell>
          <cell r="F13">
            <v>634</v>
          </cell>
          <cell r="G13">
            <v>828</v>
          </cell>
          <cell r="H13">
            <v>427.20301598019734</v>
          </cell>
          <cell r="I13">
            <v>1505</v>
          </cell>
          <cell r="J13">
            <v>1571</v>
          </cell>
          <cell r="K13">
            <v>442</v>
          </cell>
          <cell r="L13">
            <v>415</v>
          </cell>
          <cell r="M13">
            <v>353</v>
          </cell>
          <cell r="N13">
            <v>433.36509116952971</v>
          </cell>
          <cell r="O13">
            <v>694.63500151974063</v>
          </cell>
          <cell r="P13">
            <v>566.13629517917877</v>
          </cell>
          <cell r="Q13">
            <v>408</v>
          </cell>
          <cell r="R13">
            <v>0</v>
          </cell>
          <cell r="S13">
            <v>609</v>
          </cell>
          <cell r="T13">
            <v>819</v>
          </cell>
          <cell r="U13">
            <v>475</v>
          </cell>
          <cell r="V13">
            <v>351.59323153967915</v>
          </cell>
          <cell r="W13">
            <v>0</v>
          </cell>
          <cell r="X13">
            <v>0</v>
          </cell>
          <cell r="Y13">
            <v>0</v>
          </cell>
          <cell r="Z13">
            <v>872.34398200362625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596</v>
          </cell>
          <cell r="AF13">
            <v>431</v>
          </cell>
          <cell r="AG13">
            <v>0</v>
          </cell>
          <cell r="AH13">
            <v>0</v>
          </cell>
          <cell r="AI13">
            <v>0</v>
          </cell>
        </row>
        <row r="14">
          <cell r="B14">
            <v>8184</v>
          </cell>
          <cell r="C14">
            <v>6932.5492112399779</v>
          </cell>
          <cell r="D14">
            <v>1892</v>
          </cell>
          <cell r="E14">
            <v>452.5383783166821</v>
          </cell>
          <cell r="F14">
            <v>231</v>
          </cell>
          <cell r="G14">
            <v>820</v>
          </cell>
          <cell r="H14">
            <v>410</v>
          </cell>
          <cell r="I14">
            <v>1994</v>
          </cell>
          <cell r="J14">
            <v>1612.4462609843479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318.85801464806326</v>
          </cell>
          <cell r="P14">
            <v>620</v>
          </cell>
          <cell r="Q14">
            <v>300</v>
          </cell>
          <cell r="R14">
            <v>0</v>
          </cell>
          <cell r="S14">
            <v>226</v>
          </cell>
          <cell r="T14">
            <v>669.50417428432115</v>
          </cell>
          <cell r="U14">
            <v>0</v>
          </cell>
          <cell r="V14">
            <v>322.7833884764384</v>
          </cell>
          <cell r="W14">
            <v>0</v>
          </cell>
          <cell r="X14">
            <v>0</v>
          </cell>
          <cell r="Y14">
            <v>0</v>
          </cell>
          <cell r="Z14">
            <v>602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363.25057090836953</v>
          </cell>
          <cell r="AF14">
            <v>624</v>
          </cell>
          <cell r="AG14">
            <v>0</v>
          </cell>
          <cell r="AH14">
            <v>0</v>
          </cell>
          <cell r="AI14">
            <v>0</v>
          </cell>
        </row>
        <row r="15">
          <cell r="B15">
            <v>8834</v>
          </cell>
          <cell r="C15">
            <v>3574</v>
          </cell>
          <cell r="D15">
            <v>10613</v>
          </cell>
          <cell r="E15">
            <v>1238.7115438407827</v>
          </cell>
          <cell r="F15">
            <v>3677</v>
          </cell>
          <cell r="G15">
            <v>2813.556353938447</v>
          </cell>
          <cell r="H15">
            <v>1067</v>
          </cell>
          <cell r="I15">
            <v>3221.1577272317054</v>
          </cell>
          <cell r="J15">
            <v>541</v>
          </cell>
          <cell r="K15">
            <v>314</v>
          </cell>
          <cell r="L15">
            <v>400</v>
          </cell>
          <cell r="M15">
            <v>272</v>
          </cell>
          <cell r="N15">
            <v>404</v>
          </cell>
          <cell r="O15">
            <v>163.26272504081115</v>
          </cell>
          <cell r="P15">
            <v>333</v>
          </cell>
          <cell r="Q15">
            <v>298</v>
          </cell>
          <cell r="R15">
            <v>416.44557000000003</v>
          </cell>
          <cell r="S15">
            <v>267</v>
          </cell>
          <cell r="T15">
            <v>375</v>
          </cell>
          <cell r="U15">
            <v>270.37753135909981</v>
          </cell>
          <cell r="V15">
            <v>165.27260780550114</v>
          </cell>
          <cell r="W15">
            <v>329</v>
          </cell>
          <cell r="X15">
            <v>0</v>
          </cell>
          <cell r="Y15">
            <v>0</v>
          </cell>
          <cell r="Z15">
            <v>810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515</v>
          </cell>
          <cell r="AF15">
            <v>726</v>
          </cell>
          <cell r="AG15">
            <v>0</v>
          </cell>
          <cell r="AH15">
            <v>0</v>
          </cell>
          <cell r="AI15">
            <v>0</v>
          </cell>
        </row>
        <row r="16">
          <cell r="B16">
            <v>1673</v>
          </cell>
          <cell r="C16">
            <v>1573</v>
          </cell>
          <cell r="D16">
            <v>260.05555728968739</v>
          </cell>
          <cell r="E16">
            <v>380.52691942883956</v>
          </cell>
          <cell r="F16">
            <v>0</v>
          </cell>
          <cell r="G16">
            <v>78.573868096111198</v>
          </cell>
          <cell r="H16">
            <v>117.74637483035832</v>
          </cell>
          <cell r="I16">
            <v>380.58690687127796</v>
          </cell>
          <cell r="J16">
            <v>129.12963383701765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251</v>
          </cell>
          <cell r="Q16">
            <v>111.0485444835732</v>
          </cell>
          <cell r="R16">
            <v>0</v>
          </cell>
          <cell r="S16">
            <v>189.65688238439208</v>
          </cell>
          <cell r="T16">
            <v>200</v>
          </cell>
          <cell r="U16">
            <v>150</v>
          </cell>
          <cell r="V16">
            <v>188.02913087312723</v>
          </cell>
          <cell r="W16">
            <v>0</v>
          </cell>
          <cell r="X16">
            <v>0</v>
          </cell>
          <cell r="Y16">
            <v>0</v>
          </cell>
          <cell r="Z16">
            <v>267</v>
          </cell>
          <cell r="AA16">
            <v>88.964491648508982</v>
          </cell>
          <cell r="AB16">
            <v>0</v>
          </cell>
          <cell r="AC16">
            <v>0</v>
          </cell>
          <cell r="AD16">
            <v>0</v>
          </cell>
          <cell r="AE16">
            <v>211.60224340991351</v>
          </cell>
          <cell r="AF16">
            <v>123.50342911888387</v>
          </cell>
          <cell r="AG16">
            <v>0</v>
          </cell>
          <cell r="AH16">
            <v>0</v>
          </cell>
          <cell r="AI16">
            <v>0</v>
          </cell>
        </row>
        <row r="17">
          <cell r="B17">
            <v>1630</v>
          </cell>
          <cell r="C17">
            <v>544</v>
          </cell>
          <cell r="D17">
            <v>489.70772696395989</v>
          </cell>
          <cell r="E17">
            <v>794</v>
          </cell>
          <cell r="F17">
            <v>731</v>
          </cell>
          <cell r="G17">
            <v>295.92315384554564</v>
          </cell>
          <cell r="H17">
            <v>343</v>
          </cell>
          <cell r="I17">
            <v>617</v>
          </cell>
          <cell r="J17">
            <v>286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222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423</v>
          </cell>
          <cell r="AG17">
            <v>0</v>
          </cell>
          <cell r="AH17">
            <v>0</v>
          </cell>
          <cell r="AI17">
            <v>0</v>
          </cell>
        </row>
        <row r="18">
          <cell r="B18">
            <v>1426</v>
          </cell>
          <cell r="C18">
            <v>384</v>
          </cell>
          <cell r="D18">
            <v>1851.4544614764432</v>
          </cell>
          <cell r="E18">
            <v>180.60967946773695</v>
          </cell>
          <cell r="F18">
            <v>0</v>
          </cell>
          <cell r="G18">
            <v>111.88066131573152</v>
          </cell>
          <cell r="H18">
            <v>335.31611979282155</v>
          </cell>
          <cell r="I18">
            <v>433.53156320911432</v>
          </cell>
          <cell r="J18">
            <v>367.73317081633695</v>
          </cell>
          <cell r="K18">
            <v>0</v>
          </cell>
          <cell r="L18">
            <v>0</v>
          </cell>
          <cell r="M18">
            <v>303</v>
          </cell>
          <cell r="N18">
            <v>0</v>
          </cell>
          <cell r="O18">
            <v>135</v>
          </cell>
          <cell r="P18">
            <v>0</v>
          </cell>
          <cell r="Q18">
            <v>150</v>
          </cell>
          <cell r="R18">
            <v>0</v>
          </cell>
          <cell r="S18">
            <v>0</v>
          </cell>
          <cell r="T18">
            <v>0</v>
          </cell>
          <cell r="U18">
            <v>289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200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267.53726695446983</v>
          </cell>
          <cell r="AF18">
            <v>156.15037607121741</v>
          </cell>
          <cell r="AG18">
            <v>0</v>
          </cell>
          <cell r="AH18">
            <v>0</v>
          </cell>
          <cell r="AI18">
            <v>0</v>
          </cell>
        </row>
        <row r="19">
          <cell r="B19">
            <v>3231</v>
          </cell>
          <cell r="C19">
            <v>911</v>
          </cell>
          <cell r="D19">
            <v>4558.4935335932432</v>
          </cell>
          <cell r="E19">
            <v>206</v>
          </cell>
          <cell r="F19">
            <v>0</v>
          </cell>
          <cell r="G19">
            <v>939.07853949246476</v>
          </cell>
          <cell r="H19">
            <v>562.9000907577705</v>
          </cell>
          <cell r="I19">
            <v>1091.6636952655961</v>
          </cell>
          <cell r="J19">
            <v>109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201.07737654312677</v>
          </cell>
          <cell r="P19">
            <v>0</v>
          </cell>
          <cell r="Q19">
            <v>120.21669414021346</v>
          </cell>
          <cell r="R19">
            <v>0</v>
          </cell>
          <cell r="S19">
            <v>0</v>
          </cell>
          <cell r="T19">
            <v>200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229.07208999173776</v>
          </cell>
          <cell r="AF19">
            <v>133.6998520124562</v>
          </cell>
          <cell r="AG19">
            <v>0</v>
          </cell>
          <cell r="AH19">
            <v>0</v>
          </cell>
          <cell r="AI19">
            <v>0</v>
          </cell>
        </row>
        <row r="20">
          <cell r="B20">
            <v>2724</v>
          </cell>
          <cell r="C20">
            <v>2183</v>
          </cell>
          <cell r="D20">
            <v>335.36794287229571</v>
          </cell>
          <cell r="E20">
            <v>122.68198717459444</v>
          </cell>
          <cell r="F20">
            <v>71.173720314470302</v>
          </cell>
          <cell r="G20">
            <v>227.99013702485865</v>
          </cell>
          <cell r="H20">
            <v>227.76878863353627</v>
          </cell>
          <cell r="I20">
            <v>294.48318514348159</v>
          </cell>
          <cell r="J20">
            <v>1498.7315058212616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357.36005285469946</v>
          </cell>
          <cell r="P20">
            <v>291.25295432214921</v>
          </cell>
          <cell r="Q20">
            <v>314</v>
          </cell>
          <cell r="R20">
            <v>412</v>
          </cell>
          <cell r="S20">
            <v>150</v>
          </cell>
          <cell r="T20">
            <v>834.4817541552153</v>
          </cell>
          <cell r="U20">
            <v>0</v>
          </cell>
          <cell r="V20">
            <v>361.7594147472675</v>
          </cell>
          <cell r="W20">
            <v>0</v>
          </cell>
          <cell r="X20">
            <v>0</v>
          </cell>
          <cell r="Y20">
            <v>0</v>
          </cell>
          <cell r="Z20">
            <v>398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307</v>
          </cell>
          <cell r="AF20">
            <v>438</v>
          </cell>
          <cell r="AG20">
            <v>0</v>
          </cell>
          <cell r="AH20">
            <v>0</v>
          </cell>
          <cell r="AI20">
            <v>0</v>
          </cell>
        </row>
        <row r="21">
          <cell r="B21">
            <v>2512</v>
          </cell>
          <cell r="C21">
            <v>708.52471468256044</v>
          </cell>
          <cell r="D21">
            <v>437</v>
          </cell>
          <cell r="E21">
            <v>346.87957013692738</v>
          </cell>
          <cell r="F21">
            <v>606</v>
          </cell>
          <cell r="G21">
            <v>644.63514610415007</v>
          </cell>
          <cell r="H21">
            <v>2386</v>
          </cell>
          <cell r="I21">
            <v>416.32110396838198</v>
          </cell>
          <cell r="J21">
            <v>1412.5391794479838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200</v>
          </cell>
          <cell r="Q21">
            <v>0</v>
          </cell>
          <cell r="R21">
            <v>0</v>
          </cell>
          <cell r="S21">
            <v>0</v>
          </cell>
          <cell r="T21">
            <v>200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220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217.0028434221154</v>
          </cell>
          <cell r="AG21">
            <v>0</v>
          </cell>
          <cell r="AH21">
            <v>0</v>
          </cell>
          <cell r="AI21">
            <v>0</v>
          </cell>
        </row>
        <row r="22">
          <cell r="B22">
            <v>2991</v>
          </cell>
          <cell r="C22">
            <v>2811</v>
          </cell>
          <cell r="D22">
            <v>780.73280377053368</v>
          </cell>
          <cell r="E22">
            <v>380.80305071747989</v>
          </cell>
          <cell r="F22">
            <v>441.84432369996063</v>
          </cell>
          <cell r="G22">
            <v>1651.2485980603947</v>
          </cell>
          <cell r="H22">
            <v>353.495454252949</v>
          </cell>
          <cell r="I22">
            <v>228.51784901406603</v>
          </cell>
          <cell r="J22">
            <v>775.34002446357317</v>
          </cell>
          <cell r="K22">
            <v>0</v>
          </cell>
          <cell r="L22">
            <v>0</v>
          </cell>
          <cell r="M22">
            <v>179</v>
          </cell>
          <cell r="N22">
            <v>212</v>
          </cell>
          <cell r="O22">
            <v>179.1201215734086</v>
          </cell>
          <cell r="P22">
            <v>145.98516026079028</v>
          </cell>
          <cell r="Q22">
            <v>107.08926702616839</v>
          </cell>
          <cell r="R22">
            <v>0</v>
          </cell>
          <cell r="S22">
            <v>0</v>
          </cell>
          <cell r="T22">
            <v>345.38349235276365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250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204.05786724392888</v>
          </cell>
          <cell r="AF22">
            <v>119.10009051506344</v>
          </cell>
          <cell r="AG22">
            <v>0</v>
          </cell>
          <cell r="AH22">
            <v>0</v>
          </cell>
          <cell r="AI22">
            <v>0</v>
          </cell>
        </row>
        <row r="23">
          <cell r="B23">
            <v>1358</v>
          </cell>
          <cell r="C23">
            <v>501</v>
          </cell>
          <cell r="D23">
            <v>806</v>
          </cell>
          <cell r="E23">
            <v>294.35375475358666</v>
          </cell>
          <cell r="F23">
            <v>954</v>
          </cell>
          <cell r="G23">
            <v>182.34068539212922</v>
          </cell>
          <cell r="H23">
            <v>546.49096981566788</v>
          </cell>
          <cell r="I23">
            <v>353.28018910966085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146.06977358834334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214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162.45253832613673</v>
          </cell>
          <cell r="AG23">
            <v>0</v>
          </cell>
          <cell r="AH23">
            <v>0</v>
          </cell>
          <cell r="AI23">
            <v>0</v>
          </cell>
        </row>
        <row r="24">
          <cell r="B24">
            <v>838</v>
          </cell>
          <cell r="C24">
            <v>672</v>
          </cell>
          <cell r="D24">
            <v>79.498661445277193</v>
          </cell>
          <cell r="E24">
            <v>58.163303745109438</v>
          </cell>
          <cell r="F24">
            <v>33.743329470434844</v>
          </cell>
          <cell r="G24">
            <v>36.029901091059976</v>
          </cell>
          <cell r="H24">
            <v>100</v>
          </cell>
          <cell r="I24">
            <v>270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267.24114108887278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304.44741110830597</v>
          </cell>
          <cell r="AF24">
            <v>177.69329215193375</v>
          </cell>
          <cell r="AG24">
            <v>0</v>
          </cell>
          <cell r="AH24">
            <v>0</v>
          </cell>
          <cell r="AI24">
            <v>0</v>
          </cell>
        </row>
        <row r="25">
          <cell r="B25">
            <v>3134</v>
          </cell>
          <cell r="C25">
            <v>2573</v>
          </cell>
          <cell r="D25">
            <v>2787.7919655722803</v>
          </cell>
          <cell r="E25">
            <v>194.24968076303793</v>
          </cell>
          <cell r="F25">
            <v>112.69358092584471</v>
          </cell>
          <cell r="G25">
            <v>240.66022162472893</v>
          </cell>
          <cell r="H25">
            <v>180.31992918765883</v>
          </cell>
          <cell r="I25">
            <v>1233</v>
          </cell>
          <cell r="J25">
            <v>1087</v>
          </cell>
          <cell r="K25">
            <v>200</v>
          </cell>
          <cell r="L25">
            <v>264</v>
          </cell>
          <cell r="M25">
            <v>0</v>
          </cell>
          <cell r="N25">
            <v>441</v>
          </cell>
          <cell r="O25">
            <v>192.95866894392643</v>
          </cell>
          <cell r="P25">
            <v>471.79125318888362</v>
          </cell>
          <cell r="Q25">
            <v>531</v>
          </cell>
          <cell r="R25">
            <v>0</v>
          </cell>
          <cell r="S25">
            <v>0</v>
          </cell>
          <cell r="T25">
            <v>716.63208289536135</v>
          </cell>
          <cell r="U25">
            <v>0</v>
          </cell>
          <cell r="V25">
            <v>195.33413035381636</v>
          </cell>
          <cell r="W25">
            <v>0</v>
          </cell>
          <cell r="X25">
            <v>0</v>
          </cell>
          <cell r="Y25">
            <v>0</v>
          </cell>
          <cell r="Z25">
            <v>369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219.82306680597054</v>
          </cell>
          <cell r="AF25">
            <v>457</v>
          </cell>
          <cell r="AG25">
            <v>0</v>
          </cell>
          <cell r="AH25">
            <v>0</v>
          </cell>
          <cell r="AI25">
            <v>0</v>
          </cell>
        </row>
        <row r="26">
          <cell r="B26">
            <v>1765</v>
          </cell>
          <cell r="C26">
            <v>410</v>
          </cell>
          <cell r="D26">
            <v>995</v>
          </cell>
          <cell r="E26">
            <v>499.6626163465113</v>
          </cell>
          <cell r="F26">
            <v>904</v>
          </cell>
          <cell r="G26">
            <v>309.52152795101125</v>
          </cell>
          <cell r="H26">
            <v>927.66306995617401</v>
          </cell>
          <cell r="I26">
            <v>749.61207706393532</v>
          </cell>
          <cell r="J26">
            <v>1026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383</v>
          </cell>
          <cell r="Q26">
            <v>0</v>
          </cell>
          <cell r="R26">
            <v>0</v>
          </cell>
          <cell r="S26">
            <v>229.13722944250628</v>
          </cell>
          <cell r="T26">
            <v>242.92488300190556</v>
          </cell>
          <cell r="U26">
            <v>0</v>
          </cell>
          <cell r="V26">
            <v>227.17063341486445</v>
          </cell>
          <cell r="W26">
            <v>0</v>
          </cell>
          <cell r="X26">
            <v>0</v>
          </cell>
          <cell r="Y26">
            <v>0</v>
          </cell>
          <cell r="Z26">
            <v>364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255.65089539169074</v>
          </cell>
          <cell r="AF26">
            <v>598</v>
          </cell>
          <cell r="AG26">
            <v>0</v>
          </cell>
          <cell r="AH26">
            <v>0</v>
          </cell>
          <cell r="AI26">
            <v>0</v>
          </cell>
        </row>
        <row r="27">
          <cell r="B27">
            <v>5681</v>
          </cell>
          <cell r="C27">
            <v>4383</v>
          </cell>
          <cell r="D27">
            <v>2489.783113225541</v>
          </cell>
          <cell r="E27">
            <v>2049.2893835749915</v>
          </cell>
          <cell r="F27">
            <v>792.59421201693806</v>
          </cell>
          <cell r="G27">
            <v>2552</v>
          </cell>
          <cell r="H27">
            <v>1479.5928881941902</v>
          </cell>
          <cell r="I27">
            <v>3142.739074516473</v>
          </cell>
          <cell r="J27">
            <v>2318.0487740904068</v>
          </cell>
          <cell r="K27">
            <v>413</v>
          </cell>
          <cell r="L27">
            <v>401</v>
          </cell>
          <cell r="M27">
            <v>334</v>
          </cell>
          <cell r="N27">
            <v>391</v>
          </cell>
          <cell r="O27">
            <v>610.83529720034028</v>
          </cell>
          <cell r="P27">
            <v>746.75771743092685</v>
          </cell>
          <cell r="Q27">
            <v>465</v>
          </cell>
          <cell r="R27">
            <v>379</v>
          </cell>
          <cell r="S27">
            <v>1271</v>
          </cell>
          <cell r="T27">
            <v>1030</v>
          </cell>
          <cell r="U27">
            <v>406</v>
          </cell>
          <cell r="V27">
            <v>309.1775617573233</v>
          </cell>
          <cell r="W27">
            <v>684</v>
          </cell>
          <cell r="X27">
            <v>0</v>
          </cell>
          <cell r="Y27">
            <v>0</v>
          </cell>
          <cell r="Z27">
            <v>634</v>
          </cell>
          <cell r="AA27">
            <v>73.142455328970627</v>
          </cell>
          <cell r="AB27">
            <v>0</v>
          </cell>
          <cell r="AC27">
            <v>0</v>
          </cell>
          <cell r="AD27">
            <v>300</v>
          </cell>
          <cell r="AE27">
            <v>1391.7559556024471</v>
          </cell>
          <cell r="AF27">
            <v>806</v>
          </cell>
          <cell r="AG27">
            <v>0</v>
          </cell>
          <cell r="AH27">
            <v>0</v>
          </cell>
          <cell r="AI27">
            <v>0</v>
          </cell>
        </row>
        <row r="28">
          <cell r="B28">
            <v>4049</v>
          </cell>
          <cell r="C28">
            <v>2523</v>
          </cell>
          <cell r="D28">
            <v>5436</v>
          </cell>
          <cell r="E28">
            <v>1084</v>
          </cell>
          <cell r="F28">
            <v>248.33431194444006</v>
          </cell>
          <cell r="G28">
            <v>530.32470934524554</v>
          </cell>
          <cell r="H28">
            <v>797</v>
          </cell>
          <cell r="I28">
            <v>1541.2348582882544</v>
          </cell>
          <cell r="J28">
            <v>3486.1786592310391</v>
          </cell>
          <cell r="K28">
            <v>0</v>
          </cell>
          <cell r="L28">
            <v>0</v>
          </cell>
          <cell r="M28">
            <v>340</v>
          </cell>
          <cell r="N28">
            <v>298</v>
          </cell>
          <cell r="O28">
            <v>318.10356582624809</v>
          </cell>
          <cell r="P28">
            <v>459</v>
          </cell>
          <cell r="Q28">
            <v>190.1823056142936</v>
          </cell>
          <cell r="R28">
            <v>0</v>
          </cell>
          <cell r="S28">
            <v>324.8073474102863</v>
          </cell>
          <cell r="T28">
            <v>396.63323067806618</v>
          </cell>
          <cell r="U28">
            <v>0</v>
          </cell>
          <cell r="V28">
            <v>322.0196518414777</v>
          </cell>
          <cell r="W28">
            <v>0</v>
          </cell>
          <cell r="X28">
            <v>0</v>
          </cell>
          <cell r="Y28">
            <v>0</v>
          </cell>
          <cell r="Z28">
            <v>399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362.39108501604215</v>
          </cell>
          <cell r="AF28">
            <v>1035</v>
          </cell>
          <cell r="AG28">
            <v>0</v>
          </cell>
          <cell r="AH28">
            <v>0</v>
          </cell>
          <cell r="AI28">
            <v>0</v>
          </cell>
        </row>
        <row r="29">
          <cell r="B29">
            <v>693</v>
          </cell>
          <cell r="C29">
            <v>411.86696528991752</v>
          </cell>
          <cell r="D29">
            <v>2618.2736367500374</v>
          </cell>
          <cell r="E29">
            <v>201.64185230627621</v>
          </cell>
          <cell r="F29">
            <v>0</v>
          </cell>
          <cell r="G29">
            <v>124.90927314327691</v>
          </cell>
          <cell r="H29">
            <v>374.36400807773913</v>
          </cell>
          <cell r="I29">
            <v>363.01255155459626</v>
          </cell>
          <cell r="J29">
            <v>410.55605622240336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150.6560112926434</v>
          </cell>
          <cell r="Q29">
            <v>521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200</v>
          </cell>
          <cell r="W29">
            <v>0</v>
          </cell>
          <cell r="X29">
            <v>0</v>
          </cell>
          <cell r="Y29">
            <v>0</v>
          </cell>
          <cell r="Z29">
            <v>264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200</v>
          </cell>
          <cell r="AF29">
            <v>122.91074345870719</v>
          </cell>
          <cell r="AG29">
            <v>0</v>
          </cell>
          <cell r="AH29">
            <v>0</v>
          </cell>
          <cell r="AI29">
            <v>0</v>
          </cell>
        </row>
        <row r="30">
          <cell r="B30">
            <v>23039</v>
          </cell>
          <cell r="C30">
            <v>16717</v>
          </cell>
          <cell r="D30">
            <v>11910</v>
          </cell>
          <cell r="E30">
            <v>8360</v>
          </cell>
          <cell r="F30">
            <v>4187</v>
          </cell>
          <cell r="G30">
            <v>7939</v>
          </cell>
          <cell r="H30">
            <v>4149</v>
          </cell>
          <cell r="I30">
            <v>6945</v>
          </cell>
          <cell r="J30">
            <v>10732</v>
          </cell>
          <cell r="K30">
            <v>1370</v>
          </cell>
          <cell r="L30">
            <v>1789</v>
          </cell>
          <cell r="M30">
            <v>2105</v>
          </cell>
          <cell r="N30">
            <v>1517</v>
          </cell>
          <cell r="O30">
            <v>2713.2997427762161</v>
          </cell>
          <cell r="P30">
            <v>2366</v>
          </cell>
          <cell r="Q30">
            <v>1731</v>
          </cell>
          <cell r="R30">
            <v>1433</v>
          </cell>
          <cell r="S30">
            <v>2462.6492385439892</v>
          </cell>
          <cell r="T30">
            <v>2315</v>
          </cell>
          <cell r="U30">
            <v>628</v>
          </cell>
          <cell r="V30">
            <v>2827</v>
          </cell>
          <cell r="W30">
            <v>1440</v>
          </cell>
          <cell r="X30">
            <v>670</v>
          </cell>
          <cell r="Y30">
            <v>335</v>
          </cell>
          <cell r="Z30">
            <v>4077</v>
          </cell>
          <cell r="AA30">
            <v>1178</v>
          </cell>
          <cell r="AB30">
            <v>335</v>
          </cell>
          <cell r="AC30">
            <v>335</v>
          </cell>
          <cell r="AD30">
            <v>370</v>
          </cell>
          <cell r="AE30">
            <v>4465</v>
          </cell>
          <cell r="AF30">
            <v>4286</v>
          </cell>
          <cell r="AG30">
            <v>7180</v>
          </cell>
          <cell r="AH30">
            <v>335</v>
          </cell>
          <cell r="AI30">
            <v>363</v>
          </cell>
          <cell r="AJ30">
            <v>335</v>
          </cell>
        </row>
        <row r="31">
          <cell r="B31">
            <v>2792</v>
          </cell>
          <cell r="C31">
            <v>2194</v>
          </cell>
          <cell r="D31">
            <v>373.87238482233107</v>
          </cell>
          <cell r="E31">
            <v>364.71311063601212</v>
          </cell>
          <cell r="F31">
            <v>740.55664855428915</v>
          </cell>
          <cell r="G31">
            <v>338.88834858181264</v>
          </cell>
          <cell r="H31">
            <v>169.27966631750147</v>
          </cell>
          <cell r="I31">
            <v>519</v>
          </cell>
          <cell r="J31">
            <v>457</v>
          </cell>
          <cell r="K31">
            <v>300</v>
          </cell>
          <cell r="L31">
            <v>0</v>
          </cell>
          <cell r="M31">
            <v>290</v>
          </cell>
          <cell r="N31">
            <v>328</v>
          </cell>
          <cell r="O31">
            <v>204.53247272155087</v>
          </cell>
          <cell r="P31">
            <v>367</v>
          </cell>
          <cell r="Q31">
            <v>422</v>
          </cell>
          <cell r="R31">
            <v>0</v>
          </cell>
          <cell r="S31">
            <v>150</v>
          </cell>
          <cell r="T31">
            <v>867.43287383939276</v>
          </cell>
          <cell r="U31">
            <v>0</v>
          </cell>
          <cell r="V31">
            <v>207.05041606495465</v>
          </cell>
          <cell r="W31">
            <v>0</v>
          </cell>
          <cell r="X31">
            <v>0</v>
          </cell>
          <cell r="Y31">
            <v>0</v>
          </cell>
          <cell r="Z31">
            <v>513.71632961946341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233.00821705048884</v>
          </cell>
          <cell r="AF31">
            <v>135.99720567643257</v>
          </cell>
          <cell r="AG31">
            <v>0</v>
          </cell>
          <cell r="AH31">
            <v>0</v>
          </cell>
          <cell r="AI31">
            <v>0</v>
          </cell>
        </row>
        <row r="32">
          <cell r="B32">
            <v>8084</v>
          </cell>
          <cell r="C32">
            <v>2306</v>
          </cell>
          <cell r="D32">
            <v>10065.816560919971</v>
          </cell>
          <cell r="E32">
            <v>1472.8830282968793</v>
          </cell>
          <cell r="F32">
            <v>284.83009099709392</v>
          </cell>
          <cell r="G32">
            <v>1520.6561070647449</v>
          </cell>
          <cell r="H32">
            <v>455.75392508741874</v>
          </cell>
          <cell r="I32">
            <v>2946.2304362808045</v>
          </cell>
          <cell r="J32">
            <v>999</v>
          </cell>
          <cell r="K32">
            <v>0</v>
          </cell>
          <cell r="L32">
            <v>0</v>
          </cell>
          <cell r="M32">
            <v>0</v>
          </cell>
          <cell r="N32">
            <v>200</v>
          </cell>
          <cell r="O32">
            <v>0</v>
          </cell>
          <cell r="P32">
            <v>346</v>
          </cell>
          <cell r="Q32">
            <v>0</v>
          </cell>
          <cell r="R32">
            <v>0</v>
          </cell>
          <cell r="S32">
            <v>547.91446205551529</v>
          </cell>
          <cell r="T32">
            <v>549</v>
          </cell>
          <cell r="U32">
            <v>0</v>
          </cell>
          <cell r="V32">
            <v>281</v>
          </cell>
          <cell r="W32">
            <v>200</v>
          </cell>
          <cell r="X32">
            <v>0</v>
          </cell>
          <cell r="Y32">
            <v>0</v>
          </cell>
          <cell r="Z32">
            <v>349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203.77137194648645</v>
          </cell>
          <cell r="AF32">
            <v>438</v>
          </cell>
          <cell r="AG32">
            <v>0</v>
          </cell>
          <cell r="AH32">
            <v>0</v>
          </cell>
          <cell r="AI32">
            <v>0</v>
          </cell>
        </row>
        <row r="33">
          <cell r="B33">
            <v>1316</v>
          </cell>
          <cell r="C33">
            <v>575.10169012260508</v>
          </cell>
          <cell r="D33">
            <v>461.80683639620116</v>
          </cell>
          <cell r="E33">
            <v>313</v>
          </cell>
          <cell r="F33">
            <v>65.338208002167391</v>
          </cell>
          <cell r="G33">
            <v>69.765764337150841</v>
          </cell>
          <cell r="H33">
            <v>100</v>
          </cell>
          <cell r="I33">
            <v>908</v>
          </cell>
          <cell r="J33">
            <v>114.65424601721777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332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317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279.65124311466161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</row>
        <row r="34">
          <cell r="B34">
            <v>6888</v>
          </cell>
          <cell r="C34">
            <v>5988</v>
          </cell>
          <cell r="D34">
            <v>1923</v>
          </cell>
          <cell r="E34">
            <v>1670</v>
          </cell>
          <cell r="F34">
            <v>2527</v>
          </cell>
          <cell r="G34">
            <v>922</v>
          </cell>
          <cell r="H34">
            <v>3117</v>
          </cell>
          <cell r="I34">
            <v>1724</v>
          </cell>
          <cell r="J34">
            <v>551</v>
          </cell>
          <cell r="K34">
            <v>421</v>
          </cell>
          <cell r="L34">
            <v>0</v>
          </cell>
          <cell r="M34">
            <v>0</v>
          </cell>
          <cell r="N34">
            <v>397</v>
          </cell>
          <cell r="O34">
            <v>632.18899311260623</v>
          </cell>
          <cell r="P34">
            <v>229</v>
          </cell>
          <cell r="Q34">
            <v>583</v>
          </cell>
          <cell r="R34">
            <v>0</v>
          </cell>
          <cell r="S34">
            <v>968.26781577345298</v>
          </cell>
          <cell r="T34">
            <v>1870.680685796056</v>
          </cell>
          <cell r="U34">
            <v>261.74023995289451</v>
          </cell>
          <cell r="V34">
            <v>159.99292473455967</v>
          </cell>
          <cell r="W34">
            <v>0</v>
          </cell>
          <cell r="X34">
            <v>0</v>
          </cell>
          <cell r="Y34">
            <v>0</v>
          </cell>
          <cell r="Z34">
            <v>197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180.05115295879261</v>
          </cell>
          <cell r="AF34">
            <v>210.17673961180478</v>
          </cell>
          <cell r="AG34">
            <v>0</v>
          </cell>
          <cell r="AH34">
            <v>0</v>
          </cell>
          <cell r="AI34">
            <v>195</v>
          </cell>
        </row>
        <row r="35">
          <cell r="B35">
            <v>6437</v>
          </cell>
          <cell r="C35">
            <v>5376</v>
          </cell>
          <cell r="D35">
            <v>3143.3108727820058</v>
          </cell>
          <cell r="E35">
            <v>919.89143834715992</v>
          </cell>
          <cell r="F35">
            <v>355.78217286519913</v>
          </cell>
          <cell r="G35">
            <v>990</v>
          </cell>
          <cell r="H35">
            <v>454</v>
          </cell>
          <cell r="I35">
            <v>1856</v>
          </cell>
          <cell r="J35">
            <v>1872.9593919169181</v>
          </cell>
          <cell r="K35">
            <v>523.62624721320697</v>
          </cell>
          <cell r="L35">
            <v>424</v>
          </cell>
          <cell r="M35">
            <v>0</v>
          </cell>
          <cell r="N35">
            <v>0</v>
          </cell>
          <cell r="O35">
            <v>0</v>
          </cell>
          <cell r="P35">
            <v>305.63557728249458</v>
          </cell>
          <cell r="Q35">
            <v>424</v>
          </cell>
          <cell r="R35">
            <v>0</v>
          </cell>
          <cell r="S35">
            <v>382.91014977089816</v>
          </cell>
          <cell r="T35">
            <v>200</v>
          </cell>
          <cell r="U35">
            <v>300</v>
          </cell>
          <cell r="V35">
            <v>379.62378036983961</v>
          </cell>
          <cell r="W35">
            <v>0</v>
          </cell>
          <cell r="X35">
            <v>0</v>
          </cell>
          <cell r="Y35">
            <v>0</v>
          </cell>
          <cell r="Z35">
            <v>242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427.2170126245627</v>
          </cell>
          <cell r="AF35">
            <v>449</v>
          </cell>
          <cell r="AG35">
            <v>0</v>
          </cell>
          <cell r="AH35">
            <v>0</v>
          </cell>
          <cell r="AI35">
            <v>0</v>
          </cell>
        </row>
        <row r="36">
          <cell r="B36">
            <v>192</v>
          </cell>
          <cell r="C36">
            <v>77</v>
          </cell>
          <cell r="D36">
            <v>155</v>
          </cell>
          <cell r="E36">
            <v>367</v>
          </cell>
          <cell r="F36">
            <v>101</v>
          </cell>
          <cell r="G36">
            <v>107.36295565099606</v>
          </cell>
          <cell r="H36">
            <v>100</v>
          </cell>
          <cell r="I36">
            <v>308</v>
          </cell>
          <cell r="J36">
            <v>176.44211093076163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179</v>
          </cell>
          <cell r="P36">
            <v>0</v>
          </cell>
          <cell r="Q36">
            <v>0</v>
          </cell>
          <cell r="R36">
            <v>0</v>
          </cell>
          <cell r="S36">
            <v>386.91025431113127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251.95364685914825</v>
          </cell>
          <cell r="AG36">
            <v>0</v>
          </cell>
          <cell r="AH36">
            <v>0</v>
          </cell>
          <cell r="AI36">
            <v>0</v>
          </cell>
        </row>
        <row r="37">
          <cell r="B37">
            <v>202</v>
          </cell>
          <cell r="C37">
            <v>167</v>
          </cell>
          <cell r="D37">
            <v>44.928092429113242</v>
          </cell>
          <cell r="E37">
            <v>65.741139262870107</v>
          </cell>
          <cell r="F37">
            <v>0</v>
          </cell>
          <cell r="G37">
            <v>144</v>
          </cell>
          <cell r="H37">
            <v>0</v>
          </cell>
          <cell r="I37">
            <v>78.901803479672822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177</v>
          </cell>
          <cell r="P37">
            <v>50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</row>
        <row r="38">
          <cell r="B38">
            <v>1994</v>
          </cell>
          <cell r="C38">
            <v>1656</v>
          </cell>
          <cell r="D38">
            <v>727.78104501941277</v>
          </cell>
          <cell r="E38">
            <v>177.48789397556996</v>
          </cell>
          <cell r="F38">
            <v>0</v>
          </cell>
          <cell r="G38">
            <v>1990</v>
          </cell>
          <cell r="H38">
            <v>164.76013936096697</v>
          </cell>
          <cell r="I38">
            <v>1491.1333392230333</v>
          </cell>
          <cell r="J38">
            <v>1987.5735577419655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200</v>
          </cell>
          <cell r="Q38">
            <v>0</v>
          </cell>
          <cell r="R38">
            <v>0</v>
          </cell>
          <cell r="S38">
            <v>1361</v>
          </cell>
          <cell r="T38">
            <v>150</v>
          </cell>
          <cell r="U38">
            <v>150</v>
          </cell>
          <cell r="V38">
            <v>388.86216499866083</v>
          </cell>
          <cell r="W38">
            <v>200</v>
          </cell>
          <cell r="X38">
            <v>0</v>
          </cell>
          <cell r="Y38">
            <v>0</v>
          </cell>
          <cell r="Z38">
            <v>265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338</v>
          </cell>
          <cell r="AF38">
            <v>255.41686338130913</v>
          </cell>
          <cell r="AG38">
            <v>0</v>
          </cell>
          <cell r="AH38">
            <v>0</v>
          </cell>
          <cell r="AI38">
            <v>0</v>
          </cell>
        </row>
        <row r="39">
          <cell r="B39">
            <v>1796</v>
          </cell>
          <cell r="C39">
            <v>1417</v>
          </cell>
          <cell r="D39">
            <v>1840</v>
          </cell>
          <cell r="E39">
            <v>1827</v>
          </cell>
          <cell r="F39">
            <v>33.982757735514006</v>
          </cell>
          <cell r="G39">
            <v>373</v>
          </cell>
          <cell r="H39">
            <v>309</v>
          </cell>
          <cell r="I39">
            <v>852</v>
          </cell>
          <cell r="J39">
            <v>1198</v>
          </cell>
          <cell r="K39">
            <v>435</v>
          </cell>
          <cell r="L39">
            <v>400</v>
          </cell>
          <cell r="M39">
            <v>0</v>
          </cell>
          <cell r="N39">
            <v>410</v>
          </cell>
          <cell r="O39">
            <v>335.9812086483729</v>
          </cell>
          <cell r="P39">
            <v>374</v>
          </cell>
          <cell r="Q39">
            <v>201</v>
          </cell>
          <cell r="R39">
            <v>0</v>
          </cell>
          <cell r="S39">
            <v>443</v>
          </cell>
          <cell r="T39">
            <v>110.31787422249836</v>
          </cell>
          <cell r="U39">
            <v>0</v>
          </cell>
          <cell r="V39">
            <v>340.11738143584336</v>
          </cell>
          <cell r="W39">
            <v>0</v>
          </cell>
          <cell r="X39">
            <v>0</v>
          </cell>
          <cell r="Y39">
            <v>0</v>
          </cell>
          <cell r="Z39">
            <v>344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382.75771738311789</v>
          </cell>
          <cell r="AF39">
            <v>223.3997610647119</v>
          </cell>
          <cell r="AG39">
            <v>167</v>
          </cell>
          <cell r="AH39">
            <v>0</v>
          </cell>
          <cell r="AI39">
            <v>0</v>
          </cell>
        </row>
        <row r="40">
          <cell r="B40">
            <v>563</v>
          </cell>
          <cell r="C40">
            <v>520</v>
          </cell>
          <cell r="D40">
            <v>296</v>
          </cell>
          <cell r="E40">
            <v>63.334408325347397</v>
          </cell>
          <cell r="F40">
            <v>36.743335906481143</v>
          </cell>
          <cell r="G40">
            <v>39.233198953471486</v>
          </cell>
          <cell r="H40">
            <v>100</v>
          </cell>
          <cell r="I40">
            <v>504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234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200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200</v>
          </cell>
          <cell r="AF40">
            <v>252.68103380572873</v>
          </cell>
          <cell r="AG40">
            <v>0</v>
          </cell>
          <cell r="AH40">
            <v>0</v>
          </cell>
          <cell r="AI40">
            <v>0</v>
          </cell>
        </row>
        <row r="41">
          <cell r="B41">
            <v>890</v>
          </cell>
          <cell r="C41">
            <v>1208</v>
          </cell>
          <cell r="D41">
            <v>707</v>
          </cell>
          <cell r="E41">
            <v>609</v>
          </cell>
          <cell r="F41">
            <v>117.33871632658833</v>
          </cell>
          <cell r="G41">
            <v>488</v>
          </cell>
          <cell r="H41">
            <v>294</v>
          </cell>
          <cell r="I41">
            <v>746</v>
          </cell>
          <cell r="J41">
            <v>1824</v>
          </cell>
          <cell r="K41">
            <v>0</v>
          </cell>
          <cell r="L41">
            <v>400</v>
          </cell>
          <cell r="M41">
            <v>0</v>
          </cell>
          <cell r="N41">
            <v>559</v>
          </cell>
          <cell r="O41">
            <v>211</v>
          </cell>
          <cell r="P41">
            <v>400</v>
          </cell>
          <cell r="Q41">
            <v>639</v>
          </cell>
          <cell r="R41">
            <v>0</v>
          </cell>
          <cell r="S41">
            <v>805</v>
          </cell>
          <cell r="T41">
            <v>89.404722505784065</v>
          </cell>
          <cell r="U41">
            <v>405</v>
          </cell>
          <cell r="V41">
            <v>247.85941025968941</v>
          </cell>
          <cell r="W41">
            <v>0</v>
          </cell>
          <cell r="X41">
            <v>0</v>
          </cell>
          <cell r="Y41">
            <v>0</v>
          </cell>
          <cell r="Z41">
            <v>315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1074</v>
          </cell>
          <cell r="AF41">
            <v>162.80183269639761</v>
          </cell>
          <cell r="AG41">
            <v>155</v>
          </cell>
          <cell r="AH41">
            <v>0</v>
          </cell>
          <cell r="AI41">
            <v>0</v>
          </cell>
        </row>
        <row r="42">
          <cell r="C42">
            <v>4197</v>
          </cell>
          <cell r="D42">
            <v>1547</v>
          </cell>
          <cell r="E42">
            <v>1262</v>
          </cell>
          <cell r="F42">
            <v>215</v>
          </cell>
          <cell r="G42">
            <v>716</v>
          </cell>
          <cell r="H42">
            <v>964</v>
          </cell>
          <cell r="I42">
            <v>991</v>
          </cell>
          <cell r="J42">
            <v>603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166</v>
          </cell>
          <cell r="P42">
            <v>331</v>
          </cell>
          <cell r="Q42">
            <v>0</v>
          </cell>
          <cell r="R42">
            <v>0</v>
          </cell>
          <cell r="S42">
            <v>0</v>
          </cell>
          <cell r="T42">
            <v>50</v>
          </cell>
          <cell r="U42">
            <v>0</v>
          </cell>
          <cell r="V42">
            <v>368</v>
          </cell>
          <cell r="W42">
            <v>0</v>
          </cell>
          <cell r="X42">
            <v>0</v>
          </cell>
          <cell r="Y42">
            <v>0</v>
          </cell>
          <cell r="Z42">
            <v>318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389</v>
          </cell>
          <cell r="AF42">
            <v>616</v>
          </cell>
          <cell r="AG42">
            <v>0</v>
          </cell>
          <cell r="AH42">
            <v>0</v>
          </cell>
          <cell r="AI42">
            <v>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4"/>
  <sheetViews>
    <sheetView zoomScaleNormal="100" workbookViewId="0">
      <selection activeCell="X4" sqref="X4"/>
    </sheetView>
  </sheetViews>
  <sheetFormatPr defaultRowHeight="15" x14ac:dyDescent="0.25"/>
  <cols>
    <col min="1" max="1" width="10.42578125" style="1" customWidth="1"/>
    <col min="2" max="7" width="7" style="1" bestFit="1" customWidth="1"/>
    <col min="8" max="8" width="6" style="1" bestFit="1" customWidth="1"/>
    <col min="9" max="10" width="7" style="1" bestFit="1" customWidth="1"/>
    <col min="11" max="13" width="5" style="1" bestFit="1" customWidth="1"/>
    <col min="14" max="17" width="6" style="1" bestFit="1" customWidth="1"/>
    <col min="18" max="18" width="5" style="1" bestFit="1" customWidth="1"/>
    <col min="19" max="20" width="6" style="1" bestFit="1" customWidth="1"/>
    <col min="21" max="21" width="5" style="1" bestFit="1" customWidth="1"/>
    <col min="22" max="22" width="6" style="1" bestFit="1" customWidth="1"/>
    <col min="23" max="24" width="5" style="1" bestFit="1" customWidth="1"/>
    <col min="25" max="25" width="3.28515625" style="1" bestFit="1" customWidth="1"/>
    <col min="26" max="26" width="6" style="1" bestFit="1" customWidth="1"/>
    <col min="27" max="27" width="5" style="1" bestFit="1" customWidth="1"/>
    <col min="28" max="30" width="3.28515625" style="1" bestFit="1" customWidth="1"/>
    <col min="31" max="32" width="6" style="1" bestFit="1" customWidth="1"/>
    <col min="33" max="33" width="5" style="1" bestFit="1" customWidth="1"/>
    <col min="34" max="34" width="3.28515625" style="1" bestFit="1" customWidth="1"/>
    <col min="35" max="35" width="4" style="1" bestFit="1" customWidth="1"/>
    <col min="36" max="36" width="3.28515625" style="1" bestFit="1" customWidth="1"/>
    <col min="37" max="37" width="8" style="1" bestFit="1" customWidth="1"/>
    <col min="38" max="42" width="7" style="1" bestFit="1" customWidth="1"/>
    <col min="43" max="44" width="8" style="1" bestFit="1" customWidth="1"/>
    <col min="45" max="45" width="11.85546875" style="1" customWidth="1"/>
    <col min="46" max="16384" width="9.140625" style="1"/>
  </cols>
  <sheetData>
    <row r="1" spans="1:45" x14ac:dyDescent="0.25">
      <c r="A1" s="44" t="s">
        <v>84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5" t="s">
        <v>0</v>
      </c>
      <c r="AQ1" s="45"/>
      <c r="AR1" s="45"/>
      <c r="AS1" s="45"/>
    </row>
    <row r="2" spans="1:45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5"/>
      <c r="AQ2" s="45"/>
      <c r="AR2" s="45"/>
      <c r="AS2" s="45"/>
    </row>
    <row r="3" spans="1:45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6"/>
      <c r="AQ3" s="46"/>
      <c r="AR3" s="46"/>
      <c r="AS3" s="46"/>
    </row>
    <row r="4" spans="1:45" ht="108" x14ac:dyDescent="0.25">
      <c r="A4" s="2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3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3" t="s">
        <v>23</v>
      </c>
      <c r="X4" s="3" t="s">
        <v>24</v>
      </c>
      <c r="Y4" s="3" t="s">
        <v>25</v>
      </c>
      <c r="Z4" s="3" t="s">
        <v>26</v>
      </c>
      <c r="AA4" s="3" t="s">
        <v>27</v>
      </c>
      <c r="AB4" s="3" t="s">
        <v>28</v>
      </c>
      <c r="AC4" s="3" t="s">
        <v>29</v>
      </c>
      <c r="AD4" s="3" t="s">
        <v>30</v>
      </c>
      <c r="AE4" s="3" t="s">
        <v>31</v>
      </c>
      <c r="AF4" s="3" t="s">
        <v>32</v>
      </c>
      <c r="AG4" s="3" t="s">
        <v>33</v>
      </c>
      <c r="AH4" s="3" t="s">
        <v>34</v>
      </c>
      <c r="AI4" s="3" t="s">
        <v>35</v>
      </c>
      <c r="AJ4" s="3" t="s">
        <v>36</v>
      </c>
      <c r="AK4" s="4" t="s">
        <v>37</v>
      </c>
      <c r="AL4" s="3" t="s">
        <v>38</v>
      </c>
      <c r="AM4" s="3" t="s">
        <v>39</v>
      </c>
      <c r="AN4" s="3" t="s">
        <v>40</v>
      </c>
      <c r="AO4" s="3" t="s">
        <v>41</v>
      </c>
      <c r="AP4" s="3" t="s">
        <v>42</v>
      </c>
      <c r="AQ4" s="3" t="s">
        <v>43</v>
      </c>
      <c r="AR4" s="4" t="s">
        <v>44</v>
      </c>
      <c r="AS4" s="2" t="s">
        <v>1</v>
      </c>
    </row>
    <row r="5" spans="1:45" x14ac:dyDescent="0.25">
      <c r="A5" s="5" t="s">
        <v>45</v>
      </c>
      <c r="B5" s="6">
        <f>[1]Sheet1!B5*107.99374%</f>
        <v>20875.056461737357</v>
      </c>
      <c r="C5" s="6">
        <f>[1]Sheet1!C5*107.99374%</f>
        <v>13562.559987820398</v>
      </c>
      <c r="D5" s="6">
        <f>[1]Sheet1!D5*107.99374%</f>
        <v>3323.6749547844793</v>
      </c>
      <c r="E5" s="6">
        <f>[1]Sheet1!E5*107.99374%</f>
        <v>2877.5128999674566</v>
      </c>
      <c r="F5" s="6">
        <v>6380.9169141945194</v>
      </c>
      <c r="G5" s="6">
        <v>11379.485643283879</v>
      </c>
      <c r="H5" s="6">
        <v>1810.3374165755199</v>
      </c>
      <c r="I5" s="6">
        <f>[1]Sheet1!I5*107.99374%</f>
        <v>2039.1753805015196</v>
      </c>
      <c r="J5" s="6">
        <v>6363.8566821249769</v>
      </c>
      <c r="K5" s="6">
        <f>[1]Sheet1!K5*107.99374%</f>
        <v>0</v>
      </c>
      <c r="L5" s="6">
        <f>[1]Sheet1!L5*107.99374%</f>
        <v>0</v>
      </c>
      <c r="M5" s="6">
        <f>[1]Sheet1!M5*107.99374%</f>
        <v>0</v>
      </c>
      <c r="N5" s="6">
        <f>[1]Sheet1!N5*107.99374%</f>
        <v>0</v>
      </c>
      <c r="O5" s="6">
        <f>[1]Sheet1!O5*107.99374%</f>
        <v>0</v>
      </c>
      <c r="P5" s="6">
        <f>[1]Sheet1!P5*107.99374%</f>
        <v>258.45061856799992</v>
      </c>
      <c r="Q5" s="6">
        <f>[1]Sheet1!Q5*107.99374%</f>
        <v>0</v>
      </c>
      <c r="R5" s="6">
        <f>[1]Sheet1!R5*107.99374%</f>
        <v>0</v>
      </c>
      <c r="S5" s="6">
        <f>[1]Sheet1!S5*107.99374%</f>
        <v>0</v>
      </c>
      <c r="T5" s="6">
        <v>2263.8124886488476</v>
      </c>
      <c r="U5" s="6">
        <f>[1]Sheet1!U5*107.99374%</f>
        <v>0</v>
      </c>
      <c r="V5" s="6">
        <f>[1]Sheet1!V5*107.99374%</f>
        <v>0</v>
      </c>
      <c r="W5" s="6">
        <f>[1]Sheet1!W5*107.99374%</f>
        <v>0</v>
      </c>
      <c r="X5" s="6">
        <f>[1]Sheet1!X5*107.99374%</f>
        <v>0</v>
      </c>
      <c r="Y5" s="6">
        <f>[1]Sheet1!Y5*107.99374%</f>
        <v>0</v>
      </c>
      <c r="Z5" s="6">
        <f>[1]Sheet1!Z5*107.99374%</f>
        <v>258.45061856799992</v>
      </c>
      <c r="AA5" s="6">
        <f>[1]Sheet1!AA5*107.99374%</f>
        <v>0</v>
      </c>
      <c r="AB5" s="6">
        <f>[1]Sheet1!AB5*107.99374%</f>
        <v>0</v>
      </c>
      <c r="AC5" s="6">
        <f>[1]Sheet1!AC5*107.99374%</f>
        <v>0</v>
      </c>
      <c r="AD5" s="6">
        <f>[1]Sheet1!AD5*107.99374%</f>
        <v>0</v>
      </c>
      <c r="AE5" s="6">
        <f>[1]Sheet1!AE5*107.99374%</f>
        <v>129.22530928399996</v>
      </c>
      <c r="AF5" s="6">
        <v>926</v>
      </c>
      <c r="AG5" s="6">
        <f>[1]Sheet1!AG5*107.99374%</f>
        <v>0</v>
      </c>
      <c r="AH5" s="6">
        <f>[1]Sheet1!AH5*107.99374%</f>
        <v>0</v>
      </c>
      <c r="AI5" s="6">
        <f>[1]Sheet1!AI5*107.99374%</f>
        <v>0</v>
      </c>
      <c r="AJ5" s="6">
        <f>[1]Sheet1!AJ5*107.99374%</f>
        <v>0</v>
      </c>
      <c r="AK5" s="6">
        <f t="shared" ref="AK5:AK43" si="0">SUM(B5:AJ5)</f>
        <v>72448.515376058946</v>
      </c>
      <c r="AL5" s="6">
        <f>[2]AGRI!AL5</f>
        <v>2180.2104103014522</v>
      </c>
      <c r="AM5" s="6">
        <f>AL5</f>
        <v>2180.2104103014522</v>
      </c>
      <c r="AN5" s="6">
        <f>[2]AGRI!AO5*116.68%</f>
        <v>0</v>
      </c>
      <c r="AO5" s="6">
        <f>[2]AGRI!AP5*116.68%</f>
        <v>0</v>
      </c>
      <c r="AP5" s="6">
        <f>[2]AGRI!AQ5*116.68%</f>
        <v>42491.355600000003</v>
      </c>
      <c r="AQ5" s="6">
        <f>SUM(AN5:AP5)</f>
        <v>42491.355600000003</v>
      </c>
      <c r="AR5" s="6">
        <f>AK5+AM5+AQ5</f>
        <v>117120.0813863604</v>
      </c>
      <c r="AS5" s="7" t="s">
        <v>45</v>
      </c>
    </row>
    <row r="6" spans="1:45" x14ac:dyDescent="0.25">
      <c r="A6" s="5" t="s">
        <v>46</v>
      </c>
      <c r="B6" s="6">
        <f>[1]Sheet1!B6*128.59521%</f>
        <v>4043.8883033560796</v>
      </c>
      <c r="C6" s="6">
        <f>[1]Sheet1!C6*128.59521%</f>
        <v>1213.4881142785446</v>
      </c>
      <c r="D6" s="6">
        <f>[1]Sheet1!D6*128.59521%</f>
        <v>7861.4921006061249</v>
      </c>
      <c r="E6" s="6">
        <f>[1]Sheet1!E6*128.59521%</f>
        <v>1169.0822798426398</v>
      </c>
      <c r="F6" s="6">
        <v>902.99917939312252</v>
      </c>
      <c r="G6" s="6">
        <v>0</v>
      </c>
      <c r="H6" s="6">
        <v>1913.7130885459399</v>
      </c>
      <c r="I6" s="6">
        <f>[1]Sheet1!I6*128.59521%</f>
        <v>2477.4201554045999</v>
      </c>
      <c r="J6" s="6">
        <v>2088.6665964816912</v>
      </c>
      <c r="K6" s="6">
        <f>[1]Sheet1!K6*128.59521%</f>
        <v>0</v>
      </c>
      <c r="L6" s="6">
        <f>[1]Sheet1!L6*128.59521%</f>
        <v>0</v>
      </c>
      <c r="M6" s="6">
        <f>[1]Sheet1!M6*128.59521%</f>
        <v>0</v>
      </c>
      <c r="N6" s="6">
        <f>[1]Sheet1!N6*128.59521%</f>
        <v>0</v>
      </c>
      <c r="O6" s="6">
        <f>[1]Sheet1!O6*128.59521%</f>
        <v>0</v>
      </c>
      <c r="P6" s="6">
        <f>[1]Sheet1!P6*128.59521%</f>
        <v>0</v>
      </c>
      <c r="Q6" s="6">
        <f>[1]Sheet1!Q6*128.59521%</f>
        <v>0</v>
      </c>
      <c r="R6" s="6">
        <f>[1]Sheet1!R6*128.59521%</f>
        <v>0</v>
      </c>
      <c r="S6" s="6">
        <f>[1]Sheet1!S6*128.59521%</f>
        <v>0</v>
      </c>
      <c r="T6" s="6">
        <v>0</v>
      </c>
      <c r="U6" s="6">
        <f>[1]Sheet1!U6*128.59521%</f>
        <v>0</v>
      </c>
      <c r="V6" s="6">
        <f>[1]Sheet1!V6*128.59521%</f>
        <v>0</v>
      </c>
      <c r="W6" s="6">
        <f>[1]Sheet1!W6*128.59521%</f>
        <v>0</v>
      </c>
      <c r="X6" s="6">
        <f>[1]Sheet1!X6*128.59521%</f>
        <v>0</v>
      </c>
      <c r="Y6" s="6">
        <f>[1]Sheet1!Y6*128.59521%</f>
        <v>0</v>
      </c>
      <c r="Z6" s="6">
        <f>[1]Sheet1!Z6*128.59521%</f>
        <v>0</v>
      </c>
      <c r="AA6" s="6">
        <f>[1]Sheet1!AA6*128.59521%</f>
        <v>0</v>
      </c>
      <c r="AB6" s="6">
        <f>[1]Sheet1!AB6*128.59521%</f>
        <v>0</v>
      </c>
      <c r="AC6" s="6">
        <f>[1]Sheet1!AC6*128.59521%</f>
        <v>0</v>
      </c>
      <c r="AD6" s="6">
        <f>[1]Sheet1!AD6*128.59521%</f>
        <v>0</v>
      </c>
      <c r="AE6" s="6">
        <f>[1]Sheet1!AE6*128.59521%</f>
        <v>0</v>
      </c>
      <c r="AF6" s="6">
        <f>[1]Sheet1!AF6*128.59521%</f>
        <v>0</v>
      </c>
      <c r="AG6" s="6">
        <f>[1]Sheet1!AG6*128.59521%</f>
        <v>0</v>
      </c>
      <c r="AH6" s="6">
        <f>[1]Sheet1!AH6*128.59521%</f>
        <v>0</v>
      </c>
      <c r="AI6" s="6">
        <f>[1]Sheet1!AI6*128.59521%</f>
        <v>0</v>
      </c>
      <c r="AJ6" s="6">
        <f>[1]Sheet1!AJ6*128.59521%</f>
        <v>0</v>
      </c>
      <c r="AK6" s="6">
        <f t="shared" si="0"/>
        <v>21670.749817908742</v>
      </c>
      <c r="AL6" s="6">
        <f>[2]AGRI!AL6</f>
        <v>382.95285812283458</v>
      </c>
      <c r="AM6" s="6">
        <f t="shared" ref="AM6:AM42" si="1">AL6</f>
        <v>382.95285812283458</v>
      </c>
      <c r="AN6" s="6">
        <f>[2]AGRI!AO6*116.68%</f>
        <v>14124.89301615868</v>
      </c>
      <c r="AO6" s="6">
        <f>[2]AGRI!AP6*116.68%</f>
        <v>0</v>
      </c>
      <c r="AP6" s="6">
        <f>[2]AGRI!AQ6*116.68%</f>
        <v>0</v>
      </c>
      <c r="AQ6" s="6">
        <f t="shared" ref="AQ6:AQ42" si="2">SUM(AN6:AP6)</f>
        <v>14124.89301615868</v>
      </c>
      <c r="AR6" s="6">
        <f t="shared" ref="AR6:AR42" si="3">AK6+AM6+AQ6</f>
        <v>36178.595692190254</v>
      </c>
      <c r="AS6" s="5" t="s">
        <v>46</v>
      </c>
    </row>
    <row r="7" spans="1:45" x14ac:dyDescent="0.25">
      <c r="A7" s="5" t="s">
        <v>47</v>
      </c>
      <c r="B7" s="6">
        <f>[1]Sheet1!B7*102.82085%</f>
        <v>8083.4276925269978</v>
      </c>
      <c r="C7" s="6">
        <f>[1]Sheet1!C7*102.82085%</f>
        <v>7671.2590050084982</v>
      </c>
      <c r="D7" s="6">
        <f>[1]Sheet1!D7*102.82085%</f>
        <v>34842.403169660894</v>
      </c>
      <c r="E7" s="6">
        <f>[1]Sheet1!E7*102.82085%</f>
        <v>2712.7053983198807</v>
      </c>
      <c r="F7" s="6">
        <v>1040.4384930062561</v>
      </c>
      <c r="G7" s="6">
        <v>2140.7552977541145</v>
      </c>
      <c r="H7" s="6">
        <v>211.07085821999993</v>
      </c>
      <c r="I7" s="6">
        <f>[1]Sheet1!I7*102.82085%</f>
        <v>1208.2079138601996</v>
      </c>
      <c r="J7" s="6">
        <v>4806.8716418902432</v>
      </c>
      <c r="K7" s="6">
        <f>[1]Sheet1!K7*102.82085%</f>
        <v>0</v>
      </c>
      <c r="L7" s="6">
        <f>[1]Sheet1!L7*102.82085%</f>
        <v>1015.4343815722086</v>
      </c>
      <c r="M7" s="6">
        <f>[1]Sheet1!M7*102.82085%</f>
        <v>0</v>
      </c>
      <c r="N7" s="6">
        <f>[1]Sheet1!N7*102.82085%</f>
        <v>0</v>
      </c>
      <c r="O7" s="6">
        <f>[1]Sheet1!O7*102.82085%</f>
        <v>4575.6876086008988</v>
      </c>
      <c r="P7" s="6">
        <f>[1]Sheet1!P7*102.82085%</f>
        <v>0</v>
      </c>
      <c r="Q7" s="6">
        <f>[1]Sheet1!Q7*102.82085%</f>
        <v>0</v>
      </c>
      <c r="R7" s="6">
        <f>[1]Sheet1!R7*102.82085%</f>
        <v>0</v>
      </c>
      <c r="S7" s="6">
        <f>[1]Sheet1!S7*102.82085%</f>
        <v>615.17714554999986</v>
      </c>
      <c r="T7" s="6">
        <v>2138.5070867750073</v>
      </c>
      <c r="U7" s="6">
        <f>[1]Sheet1!U7*102.82085%</f>
        <v>492.14171643999987</v>
      </c>
      <c r="V7" s="6">
        <v>1221</v>
      </c>
      <c r="W7" s="6">
        <f>[1]Sheet1!W7*102.82085%</f>
        <v>0</v>
      </c>
      <c r="X7" s="6">
        <f>[1]Sheet1!X7*102.82085%</f>
        <v>0</v>
      </c>
      <c r="Y7" s="6">
        <f>[1]Sheet1!Y7*102.82085%</f>
        <v>0</v>
      </c>
      <c r="Z7" s="6">
        <f>[1]Sheet1!Z7*102.82085%</f>
        <v>1124.2309224549449</v>
      </c>
      <c r="AA7" s="6">
        <f>[1]Sheet1!AA7*102.82085%</f>
        <v>0</v>
      </c>
      <c r="AB7" s="6">
        <f>[1]Sheet1!AB7*102.82085%</f>
        <v>0</v>
      </c>
      <c r="AC7" s="6">
        <f>[1]Sheet1!AC7*102.82085%</f>
        <v>0</v>
      </c>
      <c r="AD7" s="6">
        <f>[1]Sheet1!AD7*102.82085%</f>
        <v>0</v>
      </c>
      <c r="AE7" s="6">
        <f>[1]Sheet1!AE7*102.82085%</f>
        <v>791.11780917729982</v>
      </c>
      <c r="AF7" s="6">
        <v>589</v>
      </c>
      <c r="AG7" s="6">
        <f>[1]Sheet1!AG7*102.82085%</f>
        <v>0</v>
      </c>
      <c r="AH7" s="6">
        <f>[1]Sheet1!AH7*102.82085%</f>
        <v>0</v>
      </c>
      <c r="AI7" s="6">
        <f>[1]Sheet1!AI7*102.82085%</f>
        <v>0</v>
      </c>
      <c r="AJ7" s="6">
        <f>[1]Sheet1!AJ7*102.82085%</f>
        <v>0</v>
      </c>
      <c r="AK7" s="6">
        <f t="shared" si="0"/>
        <v>75279.436140817445</v>
      </c>
      <c r="AL7" s="6">
        <f>[2]AGRI!AL7</f>
        <v>3207.7576024423479</v>
      </c>
      <c r="AM7" s="6">
        <f t="shared" si="1"/>
        <v>3207.7576024423479</v>
      </c>
      <c r="AN7" s="6">
        <f>[2]AGRI!AO7*116.68%</f>
        <v>53538.639878267975</v>
      </c>
      <c r="AO7" s="6">
        <f>[2]AGRI!AP7*116.68%</f>
        <v>0</v>
      </c>
      <c r="AP7" s="6">
        <f>[2]AGRI!AQ7*116.68%</f>
        <v>0</v>
      </c>
      <c r="AQ7" s="6">
        <f t="shared" si="2"/>
        <v>53538.639878267975</v>
      </c>
      <c r="AR7" s="6">
        <f t="shared" si="3"/>
        <v>132025.83362152777</v>
      </c>
      <c r="AS7" s="5" t="s">
        <v>47</v>
      </c>
    </row>
    <row r="8" spans="1:45" x14ac:dyDescent="0.25">
      <c r="A8" s="5" t="s">
        <v>48</v>
      </c>
      <c r="B8" s="6">
        <f>[1]Sheet1!B8*100.11653%</f>
        <v>12773.868062700001</v>
      </c>
      <c r="C8" s="6">
        <f>[1]Sheet1!C8*100.11653%</f>
        <v>2221.0816138549199</v>
      </c>
      <c r="D8" s="6">
        <f>[1]Sheet1!D8*100.11653%</f>
        <v>2194.7257370993598</v>
      </c>
      <c r="E8" s="6">
        <f>[1]Sheet1!E8*100.11653%</f>
        <v>2370.7011999499614</v>
      </c>
      <c r="F8" s="6">
        <v>23523</v>
      </c>
      <c r="G8" s="6">
        <v>898.26936659280943</v>
      </c>
      <c r="H8" s="6">
        <v>324.398319394</v>
      </c>
      <c r="I8" s="6">
        <f>[1]Sheet1!I8*100.11653%</f>
        <v>6331.4003933242993</v>
      </c>
      <c r="J8" s="6">
        <v>1877.30736168516</v>
      </c>
      <c r="K8" s="6">
        <f>[1]Sheet1!K8*100.11653%</f>
        <v>0</v>
      </c>
      <c r="L8" s="6">
        <f>[1]Sheet1!L8*100.11653%</f>
        <v>0</v>
      </c>
      <c r="M8" s="6">
        <f>[1]Sheet1!M8*100.11653%</f>
        <v>0</v>
      </c>
      <c r="N8" s="6">
        <f>[1]Sheet1!N8*100.11653%</f>
        <v>0</v>
      </c>
      <c r="O8" s="6">
        <f>[1]Sheet1!O8*100.11653%</f>
        <v>0</v>
      </c>
      <c r="P8" s="6">
        <f>[1]Sheet1!P8*100.11653%</f>
        <v>0</v>
      </c>
      <c r="Q8" s="6">
        <f>[1]Sheet1!Q8*100.11653%</f>
        <v>811.04220743245992</v>
      </c>
      <c r="R8" s="6">
        <f>[1]Sheet1!R8*100.11653%</f>
        <v>0</v>
      </c>
      <c r="S8" s="6">
        <f>[1]Sheet1!S8*100.11653%</f>
        <v>0</v>
      </c>
      <c r="T8" s="6">
        <v>2779.7149123626823</v>
      </c>
      <c r="U8" s="6">
        <f>[1]Sheet1!U8*100.11653%</f>
        <v>0</v>
      </c>
      <c r="V8" s="6">
        <f>[1]Sheet1!V8*100.11653%</f>
        <v>0</v>
      </c>
      <c r="W8" s="6">
        <f>[1]Sheet1!W8*100.11653%</f>
        <v>0</v>
      </c>
      <c r="X8" s="6">
        <f>[1]Sheet1!X8*100.11653%</f>
        <v>0</v>
      </c>
      <c r="Y8" s="6">
        <f>[1]Sheet1!Y8*100.11653%</f>
        <v>0</v>
      </c>
      <c r="Z8" s="6">
        <f>[1]Sheet1!Z8*100.11653%</f>
        <v>0</v>
      </c>
      <c r="AA8" s="6">
        <f>[1]Sheet1!AA8*100.11653%</f>
        <v>0</v>
      </c>
      <c r="AB8" s="6">
        <f>[1]Sheet1!AB8*100.11653%</f>
        <v>0</v>
      </c>
      <c r="AC8" s="6">
        <f>[1]Sheet1!AC8*100.11653%</f>
        <v>0</v>
      </c>
      <c r="AD8" s="6">
        <f>[1]Sheet1!AD8*100.11653%</f>
        <v>0</v>
      </c>
      <c r="AE8" s="6">
        <f>[1]Sheet1!AE8*100.11653%</f>
        <v>0</v>
      </c>
      <c r="AF8" s="6">
        <v>585</v>
      </c>
      <c r="AG8" s="6">
        <f>[1]Sheet1!AG8*100.11653%</f>
        <v>0</v>
      </c>
      <c r="AH8" s="6">
        <f>[1]Sheet1!AH8*100.11653%</f>
        <v>0</v>
      </c>
      <c r="AI8" s="6">
        <f>[1]Sheet1!AI8*100.11653%</f>
        <v>0</v>
      </c>
      <c r="AJ8" s="6">
        <f>[1]Sheet1!AJ8*100.11653%</f>
        <v>0</v>
      </c>
      <c r="AK8" s="6">
        <f t="shared" si="0"/>
        <v>56690.509174395651</v>
      </c>
      <c r="AL8" s="6">
        <f>[2]AGRI!AL8</f>
        <v>1557.1937452098366</v>
      </c>
      <c r="AM8" s="6">
        <f t="shared" si="1"/>
        <v>1557.1937452098366</v>
      </c>
      <c r="AN8" s="6">
        <f>[2]AGRI!AO8*116.68%</f>
        <v>0</v>
      </c>
      <c r="AO8" s="6">
        <f>[2]AGRI!AP8*116.68%</f>
        <v>7682.6115691462783</v>
      </c>
      <c r="AP8" s="6">
        <f>[2]AGRI!AQ8*116.68%</f>
        <v>0</v>
      </c>
      <c r="AQ8" s="6">
        <f t="shared" si="2"/>
        <v>7682.6115691462783</v>
      </c>
      <c r="AR8" s="6">
        <f t="shared" si="3"/>
        <v>65930.31448875177</v>
      </c>
      <c r="AS8" s="5" t="s">
        <v>48</v>
      </c>
    </row>
    <row r="9" spans="1:45" x14ac:dyDescent="0.25">
      <c r="A9" s="5" t="s">
        <v>49</v>
      </c>
      <c r="B9" s="6">
        <v>30400</v>
      </c>
      <c r="C9" s="6">
        <f>[2]AGRI!C9*119.66%</f>
        <v>11940.871399999998</v>
      </c>
      <c r="D9" s="6">
        <f>[2]AGRI!D9*119.66%</f>
        <v>14484.842999999999</v>
      </c>
      <c r="E9" s="6">
        <f>[2]AGRI!E9*119.66%</f>
        <v>1481.1866935901485</v>
      </c>
      <c r="F9" s="6">
        <v>31215</v>
      </c>
      <c r="G9" s="6">
        <v>4753.714791097309</v>
      </c>
      <c r="H9" s="6">
        <v>1199.4759415768933</v>
      </c>
      <c r="I9" s="6">
        <f>[2]AGRI!I9*119.66%</f>
        <v>2749.026409428242</v>
      </c>
      <c r="J9" s="6">
        <v>9158.8613999999998</v>
      </c>
      <c r="K9" s="6">
        <f>[2]AGRI!K9*119.66%</f>
        <v>239.31999999999996</v>
      </c>
      <c r="L9" s="6">
        <f>[2]AGRI!L9*119.66%</f>
        <v>0</v>
      </c>
      <c r="M9" s="6">
        <v>322</v>
      </c>
      <c r="N9" s="6">
        <v>510</v>
      </c>
      <c r="O9" s="6">
        <f>[2]AGRI!O9*119.66%</f>
        <v>1157.0635546134097</v>
      </c>
      <c r="P9" s="6">
        <f>[2]AGRI!P9*119.66%</f>
        <v>0</v>
      </c>
      <c r="Q9" s="6">
        <f>[2]AGRI!Q9*119.66%</f>
        <v>749.07159999999988</v>
      </c>
      <c r="R9" s="6">
        <f>[2]AGRI!R9*119.66%</f>
        <v>0</v>
      </c>
      <c r="S9" s="6">
        <f>[2]AGRI!S9*119.66%</f>
        <v>902.44552331683735</v>
      </c>
      <c r="T9" s="6">
        <v>5706.832699818081</v>
      </c>
      <c r="U9" s="6">
        <f>[2]AGRI!U9*119.66%</f>
        <v>1797.0201671716582</v>
      </c>
      <c r="V9" s="6">
        <v>1113</v>
      </c>
      <c r="W9" s="6">
        <f>[2]AGRI!W9*119.66%</f>
        <v>0</v>
      </c>
      <c r="X9" s="6">
        <f>[2]AGRI!X9*119.66%</f>
        <v>0</v>
      </c>
      <c r="Y9" s="6">
        <f>[2]AGRI!Y9*119.66%</f>
        <v>0</v>
      </c>
      <c r="Z9" s="6">
        <f>[2]AGRI!Z9*119.66%</f>
        <v>1026.6402708994158</v>
      </c>
      <c r="AA9" s="6">
        <f>[2]AGRI!AA9*119.66%</f>
        <v>0</v>
      </c>
      <c r="AB9" s="6">
        <f>[2]AGRI!AB9*119.66%</f>
        <v>0</v>
      </c>
      <c r="AC9" s="6">
        <f>[2]AGRI!AC9*119.66%</f>
        <v>0</v>
      </c>
      <c r="AD9" s="6">
        <f>[2]AGRI!AD9*119.66%</f>
        <v>0</v>
      </c>
      <c r="AE9" s="6">
        <f>[2]AGRI!AE9*119.66%</f>
        <v>744.28519999999992</v>
      </c>
      <c r="AF9" s="6">
        <v>558</v>
      </c>
      <c r="AG9" s="6">
        <f>[2]AGRI!AG9*119.66%</f>
        <v>0</v>
      </c>
      <c r="AH9" s="6">
        <f>[2]AGRI!AH9*119.66%</f>
        <v>0</v>
      </c>
      <c r="AI9" s="6">
        <f>[2]AGRI!AI9*119.66%</f>
        <v>0</v>
      </c>
      <c r="AJ9" s="6">
        <f>[2]AGRI!AJ9*119.66%</f>
        <v>0</v>
      </c>
      <c r="AK9" s="6">
        <f t="shared" si="0"/>
        <v>122208.65865151201</v>
      </c>
      <c r="AL9" s="6">
        <f>[2]AGRI!AL9</f>
        <v>11727</v>
      </c>
      <c r="AM9" s="6">
        <f t="shared" si="1"/>
        <v>11727</v>
      </c>
      <c r="AN9" s="6">
        <f>[2]AGRI!AO9*116.68%</f>
        <v>0</v>
      </c>
      <c r="AO9" s="6">
        <f>[2]AGRI!AP9*116.68%</f>
        <v>16819.194442215015</v>
      </c>
      <c r="AP9" s="6">
        <f>[2]AGRI!AQ9*116.68%</f>
        <v>0</v>
      </c>
      <c r="AQ9" s="6">
        <f t="shared" si="2"/>
        <v>16819.194442215015</v>
      </c>
      <c r="AR9" s="6">
        <f t="shared" si="3"/>
        <v>150754.85309372703</v>
      </c>
      <c r="AS9" s="5" t="s">
        <v>49</v>
      </c>
    </row>
    <row r="10" spans="1:45" x14ac:dyDescent="0.25">
      <c r="A10" s="5" t="s">
        <v>50</v>
      </c>
      <c r="B10" s="6">
        <f>[1]Sheet1!B10*94.10579%</f>
        <v>19750.139680392458</v>
      </c>
      <c r="C10" s="6">
        <f>[1]Sheet1!C10*94.10579%</f>
        <v>1210.742277624704</v>
      </c>
      <c r="D10" s="6">
        <f>[1]Sheet1!D10*94.10579%</f>
        <v>5949.0271926286196</v>
      </c>
      <c r="E10" s="6">
        <f>[1]Sheet1!E10*94.10579%</f>
        <v>1166.4369230916543</v>
      </c>
      <c r="F10" s="6">
        <v>41519.279865929333</v>
      </c>
      <c r="G10" s="6">
        <v>4396.6149468838203</v>
      </c>
      <c r="H10" s="6">
        <v>1909.3036116310968</v>
      </c>
      <c r="I10" s="6">
        <f>[1]Sheet1!I10*94.10579%</f>
        <v>4329.7255104810574</v>
      </c>
      <c r="J10" s="6">
        <v>2942.0167178000397</v>
      </c>
      <c r="K10" s="6">
        <f>[1]Sheet1!K10*94.10579%</f>
        <v>0</v>
      </c>
      <c r="L10" s="6">
        <f>[1]Sheet1!L10*94.10579%</f>
        <v>0</v>
      </c>
      <c r="M10" s="6">
        <f>[1]Sheet1!M10*94.10579%</f>
        <v>0</v>
      </c>
      <c r="N10" s="6">
        <f>[1]Sheet1!N10*94.10579%</f>
        <v>0</v>
      </c>
      <c r="O10" s="6">
        <f>[1]Sheet1!O10*94.10579%</f>
        <v>1058.5056901515998</v>
      </c>
      <c r="P10" s="6">
        <f>[1]Sheet1!P10*94.10579%</f>
        <v>1118.18739395802</v>
      </c>
      <c r="Q10" s="6">
        <f>[1]Sheet1!Q10*94.10579%</f>
        <v>225.21397662799995</v>
      </c>
      <c r="R10" s="6">
        <f>[1]Sheet1!R10*94.10579%</f>
        <v>0</v>
      </c>
      <c r="S10" s="6">
        <f>[1]Sheet1!S10*94.10579%</f>
        <v>0</v>
      </c>
      <c r="T10" s="6">
        <v>2736.5739292323442</v>
      </c>
      <c r="U10" s="6">
        <f>[1]Sheet1!U10*94.10579%</f>
        <v>0</v>
      </c>
      <c r="V10" s="6">
        <f>[1]Sheet1!V10*94.10579%</f>
        <v>0</v>
      </c>
      <c r="W10" s="6">
        <f>[1]Sheet1!W10*94.10579%</f>
        <v>0</v>
      </c>
      <c r="X10" s="6">
        <f>[1]Sheet1!X10*94.10579%</f>
        <v>0</v>
      </c>
      <c r="Y10" s="6">
        <f>[1]Sheet1!Y10*94.10579%</f>
        <v>0</v>
      </c>
      <c r="Z10" s="6">
        <f>[1]Sheet1!Z10*94.10579%</f>
        <v>112.60698831399998</v>
      </c>
      <c r="AA10" s="6">
        <f>[1]Sheet1!AA10*94.10579%</f>
        <v>0</v>
      </c>
      <c r="AB10" s="6">
        <f>[1]Sheet1!AB10*94.10579%</f>
        <v>0</v>
      </c>
      <c r="AC10" s="6">
        <f>[1]Sheet1!AC10*94.10579%</f>
        <v>0</v>
      </c>
      <c r="AD10" s="6">
        <f>[1]Sheet1!AD10*94.10579%</f>
        <v>0</v>
      </c>
      <c r="AE10" s="6">
        <f>[1]Sheet1!AE10*94.10579%</f>
        <v>709.42402637819998</v>
      </c>
      <c r="AF10" s="6">
        <v>528</v>
      </c>
      <c r="AG10" s="6">
        <f>[1]Sheet1!AG10*94.10579%</f>
        <v>0</v>
      </c>
      <c r="AH10" s="6">
        <f>[1]Sheet1!AH10*94.10579%</f>
        <v>0</v>
      </c>
      <c r="AI10" s="6">
        <f>[1]Sheet1!AI10*94.10579%</f>
        <v>0</v>
      </c>
      <c r="AJ10" s="6">
        <f>[1]Sheet1!AJ10*94.10579%</f>
        <v>0</v>
      </c>
      <c r="AK10" s="6">
        <f t="shared" si="0"/>
        <v>89661.798731124945</v>
      </c>
      <c r="AL10" s="6">
        <f>[2]AGRI!AL10</f>
        <v>1265.2660361406708</v>
      </c>
      <c r="AM10" s="6">
        <f t="shared" si="1"/>
        <v>1265.2660361406708</v>
      </c>
      <c r="AN10" s="6">
        <f>[2]AGRI!AO10*116.68%</f>
        <v>0</v>
      </c>
      <c r="AO10" s="6">
        <f>[2]AGRI!AP10*116.68%</f>
        <v>10748.561600000001</v>
      </c>
      <c r="AP10" s="6">
        <f>[2]AGRI!AQ10*116.68%</f>
        <v>0</v>
      </c>
      <c r="AQ10" s="6">
        <f t="shared" si="2"/>
        <v>10748.561600000001</v>
      </c>
      <c r="AR10" s="6">
        <f t="shared" si="3"/>
        <v>101675.62636726562</v>
      </c>
      <c r="AS10" s="5" t="s">
        <v>50</v>
      </c>
    </row>
    <row r="11" spans="1:45" x14ac:dyDescent="0.25">
      <c r="A11" s="5" t="s">
        <v>51</v>
      </c>
      <c r="B11" s="6">
        <f>[1]Sheet1!B11*105.20325%</f>
        <v>18521.637922813497</v>
      </c>
      <c r="C11" s="6">
        <f>[1]Sheet1!C11*105.20325%</f>
        <v>3981.7329201309121</v>
      </c>
      <c r="D11" s="6">
        <f>[1]Sheet1!D11*105.20325%</f>
        <v>41080.446566653496</v>
      </c>
      <c r="E11" s="6">
        <f>[1]Sheet1!E11*105.20325%</f>
        <v>3836.0271890744157</v>
      </c>
      <c r="F11" s="6">
        <v>4794.6866636834993</v>
      </c>
      <c r="G11" s="6">
        <v>4362.676830860999</v>
      </c>
      <c r="H11" s="6">
        <v>3162.0873736849362</v>
      </c>
      <c r="I11" s="6">
        <f>[1]Sheet1!I11*105.20325%</f>
        <v>2372.9550387074996</v>
      </c>
      <c r="J11" s="6">
        <v>0</v>
      </c>
      <c r="K11" s="6">
        <f>[1]Sheet1!K11*105.20325%</f>
        <v>0</v>
      </c>
      <c r="L11" s="6">
        <f>[1]Sheet1!L11*105.20325%</f>
        <v>0</v>
      </c>
      <c r="M11" s="6">
        <f>[1]Sheet1!M11*105.20325%</f>
        <v>0</v>
      </c>
      <c r="N11" s="6">
        <f>[1]Sheet1!N11*105.20325%</f>
        <v>0</v>
      </c>
      <c r="O11" s="6">
        <f>[1]Sheet1!O11*105.20325%</f>
        <v>2355.3309694544996</v>
      </c>
      <c r="P11" s="6">
        <f>[1]Sheet1!P11*105.20325%</f>
        <v>0</v>
      </c>
      <c r="Q11" s="6">
        <f>[1]Sheet1!Q11*105.20325%</f>
        <v>1149.765026718271</v>
      </c>
      <c r="R11" s="6">
        <f>[1]Sheet1!R11*105.20325%</f>
        <v>0</v>
      </c>
      <c r="S11" s="6">
        <f>[1]Sheet1!S11*105.20325%</f>
        <v>0</v>
      </c>
      <c r="T11" s="6">
        <v>1534.292018629779</v>
      </c>
      <c r="U11" s="6">
        <f>[1]Sheet1!U11*105.20325%</f>
        <v>0</v>
      </c>
      <c r="V11" s="6">
        <v>1257</v>
      </c>
      <c r="W11" s="6">
        <f>[1]Sheet1!W11*105.20325%</f>
        <v>0</v>
      </c>
      <c r="X11" s="6">
        <f>[1]Sheet1!X11*105.20325%</f>
        <v>0</v>
      </c>
      <c r="Y11" s="6">
        <f>[1]Sheet1!Y11*105.20325%</f>
        <v>0</v>
      </c>
      <c r="Z11" s="6">
        <f>[1]Sheet1!Z11*105.20325%</f>
        <v>0</v>
      </c>
      <c r="AA11" s="6">
        <f>[1]Sheet1!AA11*105.20325%</f>
        <v>0</v>
      </c>
      <c r="AB11" s="6">
        <f>[1]Sheet1!AB11*105.20325%</f>
        <v>0</v>
      </c>
      <c r="AC11" s="6">
        <f>[1]Sheet1!AC11*105.20325%</f>
        <v>0</v>
      </c>
      <c r="AD11" s="6">
        <f>[1]Sheet1!AD11*105.20325%</f>
        <v>0</v>
      </c>
      <c r="AE11" s="6">
        <f>[1]Sheet1!AE11*105.20325%</f>
        <v>0</v>
      </c>
      <c r="AF11" s="6">
        <f>[1]Sheet1!AF11*105.20325%</f>
        <v>0</v>
      </c>
      <c r="AG11" s="6">
        <v>676</v>
      </c>
      <c r="AH11" s="6">
        <f>[1]Sheet1!AH11*105.20325%</f>
        <v>0</v>
      </c>
      <c r="AI11" s="6">
        <f>[1]Sheet1!AI11*105.20325%</f>
        <v>0</v>
      </c>
      <c r="AJ11" s="6">
        <f>[1]Sheet1!AJ11*105.20325%</f>
        <v>0</v>
      </c>
      <c r="AK11" s="6">
        <f t="shared" si="0"/>
        <v>89084.638520411827</v>
      </c>
      <c r="AL11" s="6">
        <f>[2]AGRI!AL11</f>
        <v>5391.3458010625181</v>
      </c>
      <c r="AM11" s="6">
        <f t="shared" si="1"/>
        <v>5391.3458010625181</v>
      </c>
      <c r="AN11" s="6">
        <v>79616</v>
      </c>
      <c r="AO11" s="6">
        <f>[2]AGRI!AP11*116.68%</f>
        <v>0</v>
      </c>
      <c r="AP11" s="6">
        <f>[2]AGRI!AQ11*116.68%</f>
        <v>0</v>
      </c>
      <c r="AQ11" s="6">
        <f t="shared" si="2"/>
        <v>79616</v>
      </c>
      <c r="AR11" s="6">
        <f t="shared" si="3"/>
        <v>174091.98432147433</v>
      </c>
      <c r="AS11" s="5" t="s">
        <v>51</v>
      </c>
    </row>
    <row r="12" spans="1:45" x14ac:dyDescent="0.25">
      <c r="A12" s="5" t="s">
        <v>52</v>
      </c>
      <c r="B12" s="6">
        <f>[1]Sheet1!B12*67.94931%</f>
        <v>11093.683214568238</v>
      </c>
      <c r="C12" s="6">
        <f>[1]Sheet1!C12*67.94931%</f>
        <v>1303.4822574669427</v>
      </c>
      <c r="D12" s="6">
        <f>[1]Sheet1!D12*67.94931%</f>
        <v>14891.586636969898</v>
      </c>
      <c r="E12" s="6">
        <f>[1]Sheet1!E12*67.94931%</f>
        <v>5023.1328724628693</v>
      </c>
      <c r="F12" s="6">
        <v>2891.5981335534598</v>
      </c>
      <c r="G12" s="6">
        <v>1977.1310168246966</v>
      </c>
      <c r="H12" s="6">
        <v>1011.6163227826153</v>
      </c>
      <c r="I12" s="6">
        <f>[1]Sheet1!I12*67.94931%</f>
        <v>4661.3721903609385</v>
      </c>
      <c r="J12" s="6">
        <v>11378.990787814679</v>
      </c>
      <c r="K12" s="6">
        <f>[1]Sheet1!K12*67.94931%</f>
        <v>0</v>
      </c>
      <c r="L12" s="6">
        <f>[1]Sheet1!L12*67.94931%</f>
        <v>0</v>
      </c>
      <c r="M12" s="6">
        <f>[1]Sheet1!M12*67.94931%</f>
        <v>0</v>
      </c>
      <c r="N12" s="6">
        <f>[1]Sheet1!N12*67.94931%</f>
        <v>0</v>
      </c>
      <c r="O12" s="6">
        <f>[1]Sheet1!O12*67.94931%</f>
        <v>1682.9051562498021</v>
      </c>
      <c r="P12" s="6">
        <f>[1]Sheet1!P12*67.94931%</f>
        <v>805.76371046885981</v>
      </c>
      <c r="Q12" s="6">
        <f>[1]Sheet1!Q12*67.94931%</f>
        <v>1230.1922239549797</v>
      </c>
      <c r="R12" s="6">
        <f>[1]Sheet1!R12*67.94931%</f>
        <v>0</v>
      </c>
      <c r="S12" s="6">
        <f>[1]Sheet1!S12*67.94931%</f>
        <v>325.23257738399991</v>
      </c>
      <c r="T12" s="6">
        <v>1985.5783776748867</v>
      </c>
      <c r="U12" s="6">
        <f>[1]Sheet1!U12*67.94931%</f>
        <v>0</v>
      </c>
      <c r="V12" s="6">
        <f>[1]Sheet1!V12*67.94931%</f>
        <v>0</v>
      </c>
      <c r="W12" s="6">
        <v>957</v>
      </c>
      <c r="X12" s="6">
        <f>[1]Sheet1!X12*67.94931%</f>
        <v>0</v>
      </c>
      <c r="Y12" s="6">
        <f>[1]Sheet1!Y12*67.94931%</f>
        <v>0</v>
      </c>
      <c r="Z12" s="6">
        <f>[1]Sheet1!Z12*67.94931%</f>
        <v>746.6047126890885</v>
      </c>
      <c r="AA12" s="6">
        <f>[1]Sheet1!AA12*67.94931%</f>
        <v>0</v>
      </c>
      <c r="AB12" s="6">
        <f>[1]Sheet1!AB12*67.94931%</f>
        <v>0</v>
      </c>
      <c r="AC12" s="6">
        <f>[1]Sheet1!AC12*67.94931%</f>
        <v>0</v>
      </c>
      <c r="AD12" s="6">
        <f>[1]Sheet1!AD12*67.94931%</f>
        <v>0</v>
      </c>
      <c r="AE12" s="6">
        <f>[1]Sheet1!AE12*67.94931%</f>
        <v>524.4375310316999</v>
      </c>
      <c r="AF12" s="6">
        <f>[1]Sheet1!AF12*67.94931%</f>
        <v>403.28839595616</v>
      </c>
      <c r="AG12" s="6">
        <f>[1]Sheet1!AG12*67.94931%</f>
        <v>0</v>
      </c>
      <c r="AH12" s="6">
        <f>[1]Sheet1!AH12*67.94931%</f>
        <v>0</v>
      </c>
      <c r="AI12" s="6">
        <f>[1]Sheet1!AI12*67.94931%</f>
        <v>0</v>
      </c>
      <c r="AJ12" s="6">
        <f>[1]Sheet1!AJ12*67.94931%</f>
        <v>0</v>
      </c>
      <c r="AK12" s="6">
        <f t="shared" si="0"/>
        <v>62893.59611821382</v>
      </c>
      <c r="AL12" s="6">
        <f>[2]AGRI!AL12</f>
        <v>3925.958785425797</v>
      </c>
      <c r="AM12" s="6">
        <f t="shared" si="1"/>
        <v>3925.958785425797</v>
      </c>
      <c r="AN12" s="6">
        <f>[2]AGRI!AO12*116.68%</f>
        <v>63520.588923499061</v>
      </c>
      <c r="AO12" s="6">
        <f>[2]AGRI!AP12*116.68%</f>
        <v>0</v>
      </c>
      <c r="AP12" s="6">
        <f>[2]AGRI!AQ12*116.68%</f>
        <v>0</v>
      </c>
      <c r="AQ12" s="6">
        <f t="shared" si="2"/>
        <v>63520.588923499061</v>
      </c>
      <c r="AR12" s="6">
        <f t="shared" si="3"/>
        <v>130340.14382713867</v>
      </c>
      <c r="AS12" s="5" t="s">
        <v>52</v>
      </c>
    </row>
    <row r="13" spans="1:45" x14ac:dyDescent="0.25">
      <c r="A13" s="5" t="s">
        <v>53</v>
      </c>
      <c r="B13" s="6">
        <v>13428</v>
      </c>
      <c r="C13" s="6">
        <f>[1]Sheet1!C13*98.03046%</f>
        <v>12424.76007434112</v>
      </c>
      <c r="D13" s="6">
        <f>[1]Sheet1!D13*98.03046%</f>
        <v>7490.8940843693281</v>
      </c>
      <c r="E13" s="6">
        <f>[1]Sheet1!E13*98.03046%</f>
        <v>0</v>
      </c>
      <c r="F13" s="6">
        <v>3907.7959709974798</v>
      </c>
      <c r="G13" s="6">
        <v>969.66010071492656</v>
      </c>
      <c r="H13" s="6">
        <v>1261.2008952178001</v>
      </c>
      <c r="I13" s="6">
        <f>[1]Sheet1!I13*98.03046%</f>
        <v>6016.4836122824399</v>
      </c>
      <c r="J13" s="6">
        <v>2506.2715744839602</v>
      </c>
      <c r="K13" s="6">
        <f>[1]Sheet1!K13*98.03046%</f>
        <v>0</v>
      </c>
      <c r="L13" s="6">
        <f>[1]Sheet1!L13*98.03046%</f>
        <v>0</v>
      </c>
      <c r="M13" s="6">
        <f>[1]Sheet1!M13*98.03046%</f>
        <v>0</v>
      </c>
      <c r="N13" s="6">
        <v>640</v>
      </c>
      <c r="O13" s="6">
        <f>[1]Sheet1!O13*98.03046%</f>
        <v>1183.5897767192398</v>
      </c>
      <c r="P13" s="6">
        <f>[1]Sheet1!P13*98.03046%</f>
        <v>1149.5718346727999</v>
      </c>
      <c r="Q13" s="6">
        <f>[1]Sheet1!Q13*98.03046%</f>
        <v>0</v>
      </c>
      <c r="R13" s="6">
        <f>[1]Sheet1!R13*98.03046%</f>
        <v>0</v>
      </c>
      <c r="S13" s="6">
        <f>[1]Sheet1!S13*98.03046%</f>
        <v>0</v>
      </c>
      <c r="T13" s="6">
        <v>3947.8498591820971</v>
      </c>
      <c r="U13" s="6">
        <f>[1]Sheet1!U13*98.03046%</f>
        <v>0</v>
      </c>
      <c r="V13" s="6">
        <f>[1]Sheet1!V13*98.03046%</f>
        <v>0</v>
      </c>
      <c r="W13" s="6">
        <f>[1]Sheet1!W13*98.03046%</f>
        <v>0</v>
      </c>
      <c r="X13" s="6">
        <f>[1]Sheet1!X13*98.03046%</f>
        <v>0</v>
      </c>
      <c r="Y13" s="6">
        <f>[1]Sheet1!Y13*98.03046%</f>
        <v>0</v>
      </c>
      <c r="Z13" s="6">
        <f>[1]Sheet1!Z13*98.03046%</f>
        <v>0</v>
      </c>
      <c r="AA13" s="6">
        <f>[1]Sheet1!AA13*98.03046%</f>
        <v>0</v>
      </c>
      <c r="AB13" s="6">
        <f>[1]Sheet1!AB13*98.03046%</f>
        <v>0</v>
      </c>
      <c r="AC13" s="6">
        <f>[1]Sheet1!AC13*98.03046%</f>
        <v>0</v>
      </c>
      <c r="AD13" s="6">
        <f>[1]Sheet1!AD13*98.03046%</f>
        <v>0</v>
      </c>
      <c r="AE13" s="6">
        <f>[1]Sheet1!AE13*98.03046%</f>
        <v>0</v>
      </c>
      <c r="AF13" s="6">
        <f>[1]Sheet1!AF13*98.03046%</f>
        <v>0</v>
      </c>
      <c r="AG13" s="6">
        <f>[1]Sheet1!AG13*98.03046%</f>
        <v>0</v>
      </c>
      <c r="AH13" s="6">
        <f>[1]Sheet1!AH13*98.03046%</f>
        <v>0</v>
      </c>
      <c r="AI13" s="6">
        <f>[1]Sheet1!AI13*98.03046%</f>
        <v>0</v>
      </c>
      <c r="AJ13" s="6">
        <f>[1]Sheet1!AJ13*98.03046%</f>
        <v>0</v>
      </c>
      <c r="AK13" s="6">
        <f t="shared" si="0"/>
        <v>54926.0777829812</v>
      </c>
      <c r="AL13" s="6">
        <f>[2]AGRI!AL13</f>
        <v>0</v>
      </c>
      <c r="AM13" s="6">
        <f t="shared" si="1"/>
        <v>0</v>
      </c>
      <c r="AN13" s="6">
        <f>[2]AGRI!AO13*116.68%</f>
        <v>0</v>
      </c>
      <c r="AO13" s="6">
        <f>[2]AGRI!AP13*116.68%</f>
        <v>0</v>
      </c>
      <c r="AP13" s="6">
        <f>[2]AGRI!AQ13*116.68%</f>
        <v>33073.635683420071</v>
      </c>
      <c r="AQ13" s="6">
        <f t="shared" si="2"/>
        <v>33073.635683420071</v>
      </c>
      <c r="AR13" s="6">
        <f t="shared" si="3"/>
        <v>87999.71346640127</v>
      </c>
      <c r="AS13" s="5" t="s">
        <v>53</v>
      </c>
    </row>
    <row r="14" spans="1:45" x14ac:dyDescent="0.25">
      <c r="A14" s="5" t="s">
        <v>54</v>
      </c>
      <c r="B14" s="6">
        <f>[1]Sheet1!B14*107.84676%</f>
        <v>41271.299172846957</v>
      </c>
      <c r="C14" s="6">
        <v>32990</v>
      </c>
      <c r="D14" s="6">
        <f>[1]Sheet1!D14*107.84676%</f>
        <v>8769.782001775875</v>
      </c>
      <c r="E14" s="6">
        <f>[1]Sheet1!E14*107.84676%</f>
        <v>1304.1540467322493</v>
      </c>
      <c r="F14" s="6">
        <v>1260.6456590107198</v>
      </c>
      <c r="G14" s="6">
        <v>1539.3749467190398</v>
      </c>
      <c r="H14" s="6">
        <v>0</v>
      </c>
      <c r="I14" s="6">
        <f>[1]Sheet1!I14*107.84676%</f>
        <v>9397.3797122251199</v>
      </c>
      <c r="J14" s="6">
        <v>7920</v>
      </c>
      <c r="K14" s="6">
        <f>[1]Sheet1!K14*107.84676%</f>
        <v>0</v>
      </c>
      <c r="L14" s="6">
        <f>[1]Sheet1!L14*107.84676%</f>
        <v>0</v>
      </c>
      <c r="M14" s="6">
        <f>[1]Sheet1!M14*107.84676%</f>
        <v>0</v>
      </c>
      <c r="N14" s="6">
        <f>[1]Sheet1!N14*107.84676%</f>
        <v>0</v>
      </c>
      <c r="O14" s="6">
        <f>[1]Sheet1!O14*107.84676%</f>
        <v>0</v>
      </c>
      <c r="P14" s="6">
        <f>[1]Sheet1!P14*107.84676%</f>
        <v>1374.3764616203998</v>
      </c>
      <c r="Q14" s="6">
        <f>[1]Sheet1!Q14*107.84676%</f>
        <v>0</v>
      </c>
      <c r="R14" s="6">
        <f>[1]Sheet1!R14*107.84676%</f>
        <v>0</v>
      </c>
      <c r="S14" s="6">
        <f>[1]Sheet1!S14*107.84676%</f>
        <v>1303.0996593363741</v>
      </c>
      <c r="T14" s="6">
        <v>3050.6985779924917</v>
      </c>
      <c r="U14" s="6">
        <f>[1]Sheet1!U14*107.84676%</f>
        <v>0</v>
      </c>
      <c r="V14" s="6">
        <f>[1]Sheet1!V14*107.84676%</f>
        <v>0</v>
      </c>
      <c r="W14" s="6">
        <f>[1]Sheet1!W14*107.84676%</f>
        <v>0</v>
      </c>
      <c r="X14" s="6">
        <f>[1]Sheet1!X14*107.84676%</f>
        <v>0</v>
      </c>
      <c r="Y14" s="6">
        <f>[1]Sheet1!Y14*107.84676%</f>
        <v>0</v>
      </c>
      <c r="Z14" s="6">
        <f>[1]Sheet1!Z14*107.84676%</f>
        <v>1482.4325155418176</v>
      </c>
      <c r="AA14" s="6">
        <f>[1]Sheet1!AA14*107.84676%</f>
        <v>0</v>
      </c>
      <c r="AB14" s="6">
        <f>[1]Sheet1!AB14*107.84676%</f>
        <v>0</v>
      </c>
      <c r="AC14" s="6">
        <f>[1]Sheet1!AC14*107.84676%</f>
        <v>0</v>
      </c>
      <c r="AD14" s="6">
        <f>[1]Sheet1!AD14*107.84676%</f>
        <v>0</v>
      </c>
      <c r="AE14" s="6">
        <f>[1]Sheet1!AE14*107.84676%</f>
        <v>0</v>
      </c>
      <c r="AF14" s="6">
        <v>554</v>
      </c>
      <c r="AG14" s="6">
        <f>[1]Sheet1!AG14*107.84676%</f>
        <v>0</v>
      </c>
      <c r="AH14" s="6">
        <f>[1]Sheet1!AH14*107.84676%</f>
        <v>0</v>
      </c>
      <c r="AI14" s="6">
        <f>[1]Sheet1!AI14*107.84676%</f>
        <v>0</v>
      </c>
      <c r="AJ14" s="6">
        <f>[1]Sheet1!AJ14*107.84676%</f>
        <v>0</v>
      </c>
      <c r="AK14" s="6">
        <f t="shared" si="0"/>
        <v>112217.24275380104</v>
      </c>
      <c r="AL14" s="6">
        <f>[2]AGRI!AL14</f>
        <v>2199.3168625534909</v>
      </c>
      <c r="AM14" s="6">
        <f t="shared" si="1"/>
        <v>2199.3168625534909</v>
      </c>
      <c r="AN14" s="6">
        <f>[2]AGRI!AO14*116.68%</f>
        <v>0</v>
      </c>
      <c r="AO14" s="6">
        <f>[2]AGRI!AP14*116.68%</f>
        <v>0</v>
      </c>
      <c r="AP14" s="6">
        <f>[2]AGRI!AQ14*116.68%</f>
        <v>74028.684838456116</v>
      </c>
      <c r="AQ14" s="6">
        <f t="shared" si="2"/>
        <v>74028.684838456116</v>
      </c>
      <c r="AR14" s="6">
        <f t="shared" si="3"/>
        <v>188445.24445481063</v>
      </c>
      <c r="AS14" s="5" t="s">
        <v>54</v>
      </c>
    </row>
    <row r="15" spans="1:45" x14ac:dyDescent="0.25">
      <c r="A15" s="5" t="s">
        <v>55</v>
      </c>
      <c r="B15" s="6">
        <f>[1]Sheet1!B15*84.92349%</f>
        <v>15528.467869356538</v>
      </c>
      <c r="C15" s="6">
        <f>[1]Sheet1!C15*84.92349%</f>
        <v>3199.99642173966</v>
      </c>
      <c r="D15" s="6">
        <f>[1]Sheet1!D15*84.92349%</f>
        <v>40183.378375627617</v>
      </c>
      <c r="E15" s="6">
        <f>[1]Sheet1!E15*84.92349%</f>
        <v>1092.8919958446852</v>
      </c>
      <c r="F15" s="6">
        <v>3354.7454257243799</v>
      </c>
      <c r="G15" s="6">
        <v>7529.0375535351595</v>
      </c>
      <c r="H15" s="6">
        <v>269.858344402</v>
      </c>
      <c r="I15" s="6">
        <f>[1]Sheet1!I15*84.92349%</f>
        <v>8081.7947100970196</v>
      </c>
      <c r="J15" s="6">
        <v>992.25059784094094</v>
      </c>
      <c r="K15" s="6">
        <f>[1]Sheet1!K15*84.92349%</f>
        <v>0</v>
      </c>
      <c r="L15" s="6">
        <f>[1]Sheet1!L15*84.92349%</f>
        <v>0</v>
      </c>
      <c r="M15" s="6">
        <f>[1]Sheet1!M15*84.92349%</f>
        <v>0</v>
      </c>
      <c r="N15" s="6">
        <v>435</v>
      </c>
      <c r="O15" s="6">
        <f>[1]Sheet1!O15*84.92349%</f>
        <v>0</v>
      </c>
      <c r="P15" s="6">
        <f>[1]Sheet1!P15*84.92349%</f>
        <v>0</v>
      </c>
      <c r="Q15" s="6">
        <f>[1]Sheet1!Q15*84.92349%</f>
        <v>0</v>
      </c>
      <c r="R15" s="6">
        <f>[1]Sheet1!R15*84.92349%</f>
        <v>0</v>
      </c>
      <c r="S15" s="6">
        <f>[1]Sheet1!S15*84.92349%</f>
        <v>0</v>
      </c>
      <c r="T15" s="6">
        <v>906.9407604325279</v>
      </c>
      <c r="U15" s="6">
        <f>[1]Sheet1!U15*84.92349%</f>
        <v>0</v>
      </c>
      <c r="V15" s="6">
        <f>[1]Sheet1!V15*84.92349%</f>
        <v>0</v>
      </c>
      <c r="W15" s="6">
        <f>[1]Sheet1!W15*84.92349%</f>
        <v>0</v>
      </c>
      <c r="X15" s="6">
        <f>[1]Sheet1!X15*84.92349%</f>
        <v>0</v>
      </c>
      <c r="Y15" s="6">
        <f>[1]Sheet1!Y15*84.92349%</f>
        <v>0</v>
      </c>
      <c r="Z15" s="6">
        <f>[1]Sheet1!Z15*84.92349%</f>
        <v>406.47779253599992</v>
      </c>
      <c r="AA15" s="6">
        <f>[1]Sheet1!AA15*84.92349%</f>
        <v>0</v>
      </c>
      <c r="AB15" s="6">
        <f>[1]Sheet1!AB15*84.92349%</f>
        <v>0</v>
      </c>
      <c r="AC15" s="6">
        <f>[1]Sheet1!AC15*84.92349%</f>
        <v>0</v>
      </c>
      <c r="AD15" s="6">
        <f>[1]Sheet1!AD15*84.92349%</f>
        <v>0</v>
      </c>
      <c r="AE15" s="6">
        <f>[1]Sheet1!AE15*84.92349%</f>
        <v>0</v>
      </c>
      <c r="AF15" s="6">
        <f>[1]Sheet1!AF15*84.92349%</f>
        <v>503.01626826329993</v>
      </c>
      <c r="AG15" s="6">
        <f>[1]Sheet1!AG15*84.92349%</f>
        <v>0</v>
      </c>
      <c r="AH15" s="6">
        <f>[1]Sheet1!AH15*84.92349%</f>
        <v>0</v>
      </c>
      <c r="AI15" s="6">
        <f>[1]Sheet1!AI15*84.92349%</f>
        <v>0</v>
      </c>
      <c r="AJ15" s="6">
        <f>[1]Sheet1!AJ15*84.92349%</f>
        <v>0</v>
      </c>
      <c r="AK15" s="6">
        <f t="shared" si="0"/>
        <v>82483.856115399831</v>
      </c>
      <c r="AL15" s="6">
        <f>[2]AGRI!AL15</f>
        <v>3046.6469678454337</v>
      </c>
      <c r="AM15" s="6">
        <f t="shared" si="1"/>
        <v>3046.6469678454337</v>
      </c>
      <c r="AN15" s="6">
        <f>[2]AGRI!AO15*116.68%</f>
        <v>65503.93854284026</v>
      </c>
      <c r="AO15" s="6">
        <f>[2]AGRI!AP15*116.68%</f>
        <v>0</v>
      </c>
      <c r="AP15" s="6">
        <f>[2]AGRI!AQ15*116.68%</f>
        <v>0</v>
      </c>
      <c r="AQ15" s="6">
        <f t="shared" si="2"/>
        <v>65503.93854284026</v>
      </c>
      <c r="AR15" s="6">
        <f t="shared" si="3"/>
        <v>151034.44162608552</v>
      </c>
      <c r="AS15" s="5" t="s">
        <v>55</v>
      </c>
    </row>
    <row r="16" spans="1:45" x14ac:dyDescent="0.25">
      <c r="A16" s="5" t="s">
        <v>56</v>
      </c>
      <c r="B16" s="6">
        <f>[1]Sheet1!B16*111.45323%</f>
        <v>23809.641848763538</v>
      </c>
      <c r="C16" s="6">
        <f>[1]Sheet1!C16*111.45323%</f>
        <v>23096.139446417241</v>
      </c>
      <c r="D16" s="6">
        <f>[1]Sheet1!D16*111.45323%</f>
        <v>3954.0533936782622</v>
      </c>
      <c r="E16" s="6">
        <f>[1]Sheet1!E16*111.45323%</f>
        <v>4170.32151801286</v>
      </c>
      <c r="F16" s="6">
        <v>0</v>
      </c>
      <c r="G16" s="6">
        <v>1075.6038437540799</v>
      </c>
      <c r="H16" s="6">
        <v>1405.3412981944</v>
      </c>
      <c r="I16" s="6">
        <f>[1]Sheet1!I16*111.45323%</f>
        <v>4850.3068764275968</v>
      </c>
      <c r="J16" s="6">
        <v>1410.3270774363</v>
      </c>
      <c r="K16" s="6">
        <f>[1]Sheet1!K16*111.45323%</f>
        <v>0</v>
      </c>
      <c r="L16" s="6">
        <f>[1]Sheet1!L16*111.45323%</f>
        <v>0</v>
      </c>
      <c r="M16" s="6">
        <f>[1]Sheet1!M16*111.45323%</f>
        <v>0</v>
      </c>
      <c r="N16" s="6">
        <f>[1]Sheet1!N16*111.45323%</f>
        <v>0</v>
      </c>
      <c r="O16" s="6">
        <f>[1]Sheet1!O16*111.45323%</f>
        <v>0</v>
      </c>
      <c r="P16" s="6">
        <f>[1]Sheet1!P16*111.45323%</f>
        <v>1302.9754151258599</v>
      </c>
      <c r="Q16" s="6">
        <f>[1]Sheet1!Q16*111.45323%</f>
        <v>924.21899967473996</v>
      </c>
      <c r="R16" s="6">
        <f>[1]Sheet1!R16*111.45323%</f>
        <v>0</v>
      </c>
      <c r="S16" s="6">
        <f>[1]Sheet1!S16*111.45323%</f>
        <v>1161.921266157924</v>
      </c>
      <c r="T16" s="6">
        <v>609.45974007199993</v>
      </c>
      <c r="U16" s="6">
        <f>[1]Sheet1!U16*111.45323%</f>
        <v>533.45974007199993</v>
      </c>
      <c r="V16" s="6">
        <v>1429</v>
      </c>
      <c r="W16" s="6">
        <f>[1]Sheet1!W16*111.45323%</f>
        <v>0</v>
      </c>
      <c r="X16" s="6">
        <f>[1]Sheet1!X16*111.45323%</f>
        <v>0</v>
      </c>
      <c r="Y16" s="6">
        <f>[1]Sheet1!Y16*111.45323%</f>
        <v>0</v>
      </c>
      <c r="Z16" s="6">
        <f>[1]Sheet1!Z16*111.45323%</f>
        <v>1321.8251214409975</v>
      </c>
      <c r="AA16" s="6">
        <v>638</v>
      </c>
      <c r="AB16" s="6">
        <f>[1]Sheet1!AB16*111.45323%</f>
        <v>0</v>
      </c>
      <c r="AC16" s="6">
        <f>[1]Sheet1!AC16*111.45323%</f>
        <v>0</v>
      </c>
      <c r="AD16" s="6">
        <f>[1]Sheet1!AD16*111.45323%</f>
        <v>0</v>
      </c>
      <c r="AE16" s="6">
        <f>[1]Sheet1!AE16*111.45323%</f>
        <v>896.21236332095998</v>
      </c>
      <c r="AF16" s="6">
        <v>661</v>
      </c>
      <c r="AG16" s="6">
        <f>[1]Sheet1!AG16*111.45323%</f>
        <v>0</v>
      </c>
      <c r="AH16" s="6">
        <f>[1]Sheet1!AH16*111.45323%</f>
        <v>0</v>
      </c>
      <c r="AI16" s="6">
        <f>[1]Sheet1!AI16*111.45323%</f>
        <v>0</v>
      </c>
      <c r="AJ16" s="6">
        <f>[1]Sheet1!AJ16*111.45323%</f>
        <v>0</v>
      </c>
      <c r="AK16" s="6">
        <f t="shared" si="0"/>
        <v>73249.807948548725</v>
      </c>
      <c r="AL16" s="6">
        <f>[2]AGRI!AL16</f>
        <v>1092.1657842856473</v>
      </c>
      <c r="AM16" s="6">
        <f t="shared" si="1"/>
        <v>1092.1657842856473</v>
      </c>
      <c r="AN16" s="6">
        <f>[2]AGRI!AO16*116.68%</f>
        <v>0</v>
      </c>
      <c r="AO16" s="6">
        <f>[2]AGRI!AP16*116.68%</f>
        <v>0</v>
      </c>
      <c r="AP16" s="6">
        <v>83937</v>
      </c>
      <c r="AQ16" s="6">
        <f t="shared" si="2"/>
        <v>83937</v>
      </c>
      <c r="AR16" s="6">
        <f t="shared" si="3"/>
        <v>158278.97373283439</v>
      </c>
      <c r="AS16" s="5" t="s">
        <v>56</v>
      </c>
    </row>
    <row r="17" spans="1:45" x14ac:dyDescent="0.25">
      <c r="A17" s="5" t="s">
        <v>57</v>
      </c>
      <c r="B17" s="6">
        <f>[1]Sheet1!B17*104.20747%</f>
        <v>8415.6425090489774</v>
      </c>
      <c r="C17" s="6">
        <f>[1]Sheet1!C17*104.20747%</f>
        <v>1103.6596391678411</v>
      </c>
      <c r="D17" s="6">
        <f>[1]Sheet1!D17*104.20747%</f>
        <v>3927.881745962999</v>
      </c>
      <c r="E17" s="6">
        <f>[1]Sheet1!E17*104.20747%</f>
        <v>5316.364091030875</v>
      </c>
      <c r="F17" s="6">
        <v>4851.9790891070988</v>
      </c>
      <c r="G17" s="6">
        <v>1414.1255976057396</v>
      </c>
      <c r="H17" s="6">
        <v>1737.3420269550206</v>
      </c>
      <c r="I17" s="6">
        <f>[1]Sheet1!I17*104.20747%</f>
        <v>4037.6130455327593</v>
      </c>
      <c r="J17" s="6">
        <v>1902.344035599132</v>
      </c>
      <c r="K17" s="6">
        <f>[1]Sheet1!K17*104.20747%</f>
        <v>0</v>
      </c>
      <c r="L17" s="6">
        <f>[1]Sheet1!L17*104.20747%</f>
        <v>0</v>
      </c>
      <c r="M17" s="6">
        <f>[1]Sheet1!M17*104.20747%</f>
        <v>0</v>
      </c>
      <c r="N17" s="6">
        <f>[1]Sheet1!N17*104.20747%</f>
        <v>0</v>
      </c>
      <c r="O17" s="6">
        <f>[1]Sheet1!O17*104.20747%</f>
        <v>0</v>
      </c>
      <c r="P17" s="6">
        <f>[1]Sheet1!P17*104.20747%</f>
        <v>0</v>
      </c>
      <c r="Q17" s="6">
        <f>[1]Sheet1!Q17*104.20747%</f>
        <v>0</v>
      </c>
      <c r="R17" s="6">
        <f>[1]Sheet1!R17*104.20747%</f>
        <v>0</v>
      </c>
      <c r="S17" s="6">
        <f>[1]Sheet1!S17*104.20747%</f>
        <v>0</v>
      </c>
      <c r="T17" s="6">
        <v>0</v>
      </c>
      <c r="U17" s="6">
        <f>[1]Sheet1!U17*104.20747%</f>
        <v>0</v>
      </c>
      <c r="V17" s="6">
        <f>[1]Sheet1!V17*104.20747%</f>
        <v>0</v>
      </c>
      <c r="W17" s="6">
        <f>[1]Sheet1!W17*104.20747%</f>
        <v>0</v>
      </c>
      <c r="X17" s="6">
        <f>[1]Sheet1!X17*104.20747%</f>
        <v>0</v>
      </c>
      <c r="Y17" s="6">
        <f>[1]Sheet1!Y17*104.20747%</f>
        <v>0</v>
      </c>
      <c r="Z17" s="6">
        <f>[1]Sheet1!Z17*104.20747%</f>
        <v>1447.3419424209651</v>
      </c>
      <c r="AA17" s="6">
        <f>[1]Sheet1!AA17*104.20747%</f>
        <v>0</v>
      </c>
      <c r="AB17" s="6">
        <f>[1]Sheet1!AB17*104.20747%</f>
        <v>0</v>
      </c>
      <c r="AC17" s="6">
        <f>[1]Sheet1!AC17*104.20747%</f>
        <v>0</v>
      </c>
      <c r="AD17" s="6">
        <f>[1]Sheet1!AD17*104.20747%</f>
        <v>0</v>
      </c>
      <c r="AE17" s="6">
        <f>[1]Sheet1!AE17*104.20747%</f>
        <v>0</v>
      </c>
      <c r="AF17" s="6">
        <v>608</v>
      </c>
      <c r="AG17" s="6">
        <f>[1]Sheet1!AG17*104.20747%</f>
        <v>0</v>
      </c>
      <c r="AH17" s="6">
        <f>[1]Sheet1!AH17*104.20747%</f>
        <v>0</v>
      </c>
      <c r="AI17" s="6">
        <f>[1]Sheet1!AI17*104.20747%</f>
        <v>0</v>
      </c>
      <c r="AJ17" s="6">
        <f>[1]Sheet1!AJ17*104.20747%</f>
        <v>0</v>
      </c>
      <c r="AK17" s="6">
        <f t="shared" si="0"/>
        <v>34762.293722431408</v>
      </c>
      <c r="AL17" s="6">
        <f>[2]AGRI!AL17</f>
        <v>977.17125694437334</v>
      </c>
      <c r="AM17" s="6">
        <f t="shared" si="1"/>
        <v>977.17125694437334</v>
      </c>
      <c r="AN17" s="6">
        <f>[2]AGRI!AO17*116.68%</f>
        <v>0</v>
      </c>
      <c r="AO17" s="6">
        <f>[2]AGRI!AP17*116.68%</f>
        <v>15194.66584668376</v>
      </c>
      <c r="AP17" s="6">
        <f>[2]AGRI!AQ17*116.68%</f>
        <v>0</v>
      </c>
      <c r="AQ17" s="6">
        <f t="shared" si="2"/>
        <v>15194.66584668376</v>
      </c>
      <c r="AR17" s="6">
        <f t="shared" si="3"/>
        <v>50934.13082605954</v>
      </c>
      <c r="AS17" s="5" t="s">
        <v>57</v>
      </c>
    </row>
    <row r="18" spans="1:45" x14ac:dyDescent="0.25">
      <c r="A18" s="5" t="s">
        <v>58</v>
      </c>
      <c r="B18" s="6">
        <f>[1]Sheet1!B18*100.63466%</f>
        <v>8707.5292838203586</v>
      </c>
      <c r="C18" s="6">
        <f>[1]Sheet1!C18*100.63466%</f>
        <v>1259.4511481780964</v>
      </c>
      <c r="D18" s="6">
        <f>[1]Sheet1!D18*100.63466%</f>
        <v>17973.804742124554</v>
      </c>
      <c r="E18" s="6">
        <f>[1]Sheet1!E18*100.63466%</f>
        <v>1213.363363297437</v>
      </c>
      <c r="F18" s="6">
        <v>0</v>
      </c>
      <c r="G18" s="6">
        <v>801.01992592319982</v>
      </c>
      <c r="H18" s="6">
        <v>1987.5240840517254</v>
      </c>
      <c r="I18" s="6">
        <f>[1]Sheet1!I18*100.63466%</f>
        <v>2251.956451115876</v>
      </c>
      <c r="J18" s="6">
        <v>1925.4018936154396</v>
      </c>
      <c r="K18" s="6">
        <f>[1]Sheet1!K18*100.63466%</f>
        <v>0</v>
      </c>
      <c r="L18" s="6">
        <f>[1]Sheet1!L18*100.63466%</f>
        <v>0</v>
      </c>
      <c r="M18" s="6">
        <f>[1]Sheet1!M18*100.63466%</f>
        <v>379.52864004448611</v>
      </c>
      <c r="N18" s="6">
        <f>[1]Sheet1!N18*100.63466%</f>
        <v>0</v>
      </c>
      <c r="O18" s="6">
        <f>[1]Sheet1!O18*100.63466%</f>
        <v>1245.1369491730395</v>
      </c>
      <c r="P18" s="6">
        <f>[1]Sheet1!P18*100.63466%</f>
        <v>0</v>
      </c>
      <c r="Q18" s="6">
        <f>[1]Sheet1!Q18*100.63466%</f>
        <v>602.09717077999983</v>
      </c>
      <c r="R18" s="6">
        <f>[1]Sheet1!R18*100.63466%</f>
        <v>0</v>
      </c>
      <c r="S18" s="6">
        <f>[1]Sheet1!S18*100.63466%</f>
        <v>0</v>
      </c>
      <c r="T18" s="6">
        <v>0</v>
      </c>
      <c r="U18" s="6">
        <v>2031</v>
      </c>
      <c r="V18" s="6">
        <f>[1]Sheet1!V18*100.63466%</f>
        <v>0</v>
      </c>
      <c r="W18" s="6">
        <f>[1]Sheet1!W18*100.63466%</f>
        <v>0</v>
      </c>
      <c r="X18" s="6">
        <f>[1]Sheet1!X18*100.63466%</f>
        <v>0</v>
      </c>
      <c r="Y18" s="6">
        <f>[1]Sheet1!Y18*100.63466%</f>
        <v>0</v>
      </c>
      <c r="Z18" s="6">
        <f>[1]Sheet1!Z18*100.63466%</f>
        <v>361.2583024679999</v>
      </c>
      <c r="AA18" s="6">
        <f>[1]Sheet1!AA18*100.63466%</f>
        <v>0</v>
      </c>
      <c r="AB18" s="6">
        <f>[1]Sheet1!AB18*100.63466%</f>
        <v>0</v>
      </c>
      <c r="AC18" s="6">
        <f>[1]Sheet1!AC18*100.63466%</f>
        <v>0</v>
      </c>
      <c r="AD18" s="6">
        <f>[1]Sheet1!AD18*100.63466%</f>
        <v>0</v>
      </c>
      <c r="AE18" s="6">
        <f>[1]Sheet1!AE18*100.63466%</f>
        <v>816.44376357767976</v>
      </c>
      <c r="AF18" s="6">
        <f>[1]Sheet1!AF18*100.63466%</f>
        <v>620.16008590339982</v>
      </c>
      <c r="AG18" s="6">
        <f>[1]Sheet1!AG18*100.63466%</f>
        <v>0</v>
      </c>
      <c r="AH18" s="6">
        <f>[1]Sheet1!AH18*100.63466%</f>
        <v>0</v>
      </c>
      <c r="AI18" s="6">
        <f>[1]Sheet1!AI18*100.63466%</f>
        <v>0</v>
      </c>
      <c r="AJ18" s="6">
        <f>[1]Sheet1!AJ18*100.63466%</f>
        <v>0</v>
      </c>
      <c r="AK18" s="6">
        <f t="shared" si="0"/>
        <v>42175.675804073289</v>
      </c>
      <c r="AL18" s="6">
        <f>[2]AGRI!AL18</f>
        <v>1016.0879101794848</v>
      </c>
      <c r="AM18" s="6">
        <f t="shared" si="1"/>
        <v>1016.0879101794848</v>
      </c>
      <c r="AN18" s="6">
        <f>[2]AGRI!AO18*116.68%</f>
        <v>9157.2327074222176</v>
      </c>
      <c r="AO18" s="6">
        <f>[2]AGRI!AP18*116.68%</f>
        <v>0</v>
      </c>
      <c r="AP18" s="6">
        <f>[2]AGRI!AQ18*116.68%</f>
        <v>0</v>
      </c>
      <c r="AQ18" s="6">
        <f t="shared" si="2"/>
        <v>9157.2327074222176</v>
      </c>
      <c r="AR18" s="6">
        <f t="shared" si="3"/>
        <v>52348.996421674994</v>
      </c>
      <c r="AS18" s="5" t="s">
        <v>58</v>
      </c>
    </row>
    <row r="19" spans="1:45" x14ac:dyDescent="0.25">
      <c r="A19" s="5" t="s">
        <v>59</v>
      </c>
      <c r="B19" s="6">
        <f>[1]Sheet1!B19*113.96305%</f>
        <v>28480.495568825496</v>
      </c>
      <c r="C19" s="6">
        <f>[1]Sheet1!C19*113.96305%</f>
        <v>2124.6163321153999</v>
      </c>
      <c r="D19" s="6">
        <f>[1]Sheet1!D19*113.96305%</f>
        <v>52204.468822876595</v>
      </c>
      <c r="E19" s="6">
        <f>[1]Sheet1!E19*113.96305%</f>
        <v>4883.5168049537706</v>
      </c>
      <c r="F19" s="6">
        <v>0</v>
      </c>
      <c r="G19" s="6">
        <v>9047.4858456529</v>
      </c>
      <c r="H19" s="6">
        <v>3490.1175985354998</v>
      </c>
      <c r="I19" s="6">
        <f>[1]Sheet1!I19*113.96305%</f>
        <v>8663.4708330738995</v>
      </c>
      <c r="J19" s="6">
        <v>2179.8771072529944</v>
      </c>
      <c r="K19" s="6">
        <f>[1]Sheet1!K19*113.96305%</f>
        <v>0</v>
      </c>
      <c r="L19" s="6">
        <f>[1]Sheet1!L19*113.96305%</f>
        <v>0</v>
      </c>
      <c r="M19" s="6">
        <f>[1]Sheet1!M19*113.96305%</f>
        <v>0</v>
      </c>
      <c r="N19" s="6">
        <f>[1]Sheet1!N19*113.96305%</f>
        <v>0</v>
      </c>
      <c r="O19" s="6">
        <f>[1]Sheet1!O19*113.96305%</f>
        <v>1378.6823567192998</v>
      </c>
      <c r="P19" s="6">
        <f>[1]Sheet1!P19*113.96305%</f>
        <v>0</v>
      </c>
      <c r="Q19" s="6">
        <f>[1]Sheet1!Q19*113.96305%</f>
        <v>1000.9424825241998</v>
      </c>
      <c r="R19" s="6">
        <f>[1]Sheet1!R19*113.96305%</f>
        <v>0</v>
      </c>
      <c r="S19" s="6">
        <f>[1]Sheet1!S19*113.96305%</f>
        <v>0</v>
      </c>
      <c r="T19" s="6">
        <v>621.47274251999988</v>
      </c>
      <c r="U19" s="6">
        <f>[1]Sheet1!U19*113.96305%</f>
        <v>0</v>
      </c>
      <c r="V19" s="6">
        <f>[1]Sheet1!V19*113.96305%</f>
        <v>0</v>
      </c>
      <c r="W19" s="6">
        <f>[1]Sheet1!W19*113.96305%</f>
        <v>0</v>
      </c>
      <c r="X19" s="6">
        <f>[1]Sheet1!X19*113.96305%</f>
        <v>0</v>
      </c>
      <c r="Y19" s="6">
        <f>[1]Sheet1!Y19*113.96305%</f>
        <v>0</v>
      </c>
      <c r="Z19" s="6">
        <f>[1]Sheet1!Z19*113.96305%</f>
        <v>0</v>
      </c>
      <c r="AA19" s="6">
        <f>[1]Sheet1!AA19*113.96305%</f>
        <v>0</v>
      </c>
      <c r="AB19" s="6">
        <f>[1]Sheet1!AB19*113.96305%</f>
        <v>0</v>
      </c>
      <c r="AC19" s="6">
        <f>[1]Sheet1!AC19*113.96305%</f>
        <v>0</v>
      </c>
      <c r="AD19" s="6">
        <f>[1]Sheet1!AD19*113.96305%</f>
        <v>0</v>
      </c>
      <c r="AE19" s="6">
        <f>[1]Sheet1!AE19*113.96305%</f>
        <v>958.6683449789</v>
      </c>
      <c r="AF19" s="6">
        <v>701</v>
      </c>
      <c r="AG19" s="6">
        <f>[1]Sheet1!AG19*113.96305%</f>
        <v>0</v>
      </c>
      <c r="AH19" s="6">
        <f>[1]Sheet1!AH19*113.96305%</f>
        <v>0</v>
      </c>
      <c r="AI19" s="6">
        <f>[1]Sheet1!AI19*113.96305%</f>
        <v>0</v>
      </c>
      <c r="AJ19" s="6">
        <f>[1]Sheet1!AJ19*113.96305%</f>
        <v>0</v>
      </c>
      <c r="AK19" s="6">
        <f t="shared" si="0"/>
        <v>115734.81484002895</v>
      </c>
      <c r="AL19" s="6">
        <f>[2]AGRI!AL19</f>
        <v>1647.4536273019135</v>
      </c>
      <c r="AM19" s="6">
        <f t="shared" si="1"/>
        <v>1647.4536273019135</v>
      </c>
      <c r="AN19" s="6">
        <f>[2]AGRI!AO19*116.68%</f>
        <v>50511.938800000004</v>
      </c>
      <c r="AO19" s="6">
        <f>[2]AGRI!AP19*116.68%</f>
        <v>0</v>
      </c>
      <c r="AP19" s="6">
        <f>[2]AGRI!AQ19*116.68%</f>
        <v>0</v>
      </c>
      <c r="AQ19" s="6">
        <f t="shared" si="2"/>
        <v>50511.938800000004</v>
      </c>
      <c r="AR19" s="6">
        <f t="shared" si="3"/>
        <v>167894.20726733087</v>
      </c>
      <c r="AS19" s="5" t="s">
        <v>59</v>
      </c>
    </row>
    <row r="20" spans="1:45" x14ac:dyDescent="0.25">
      <c r="A20" s="5" t="s">
        <v>60</v>
      </c>
      <c r="B20" s="6">
        <f>[1]Sheet1!B20*90.12695%</f>
        <v>16124.742949670323</v>
      </c>
      <c r="C20" s="6">
        <f>[1]Sheet1!C20*90.12695%</f>
        <v>33913.553639309037</v>
      </c>
      <c r="D20" s="6">
        <f>[1]Sheet1!D20*90.12695%</f>
        <v>2370.6952247092108</v>
      </c>
      <c r="E20" s="6">
        <f>[1]Sheet1!E20*90.12695%</f>
        <v>0</v>
      </c>
      <c r="F20" s="6">
        <v>0</v>
      </c>
      <c r="G20" s="6">
        <v>2228.3377643223121</v>
      </c>
      <c r="H20" s="6">
        <v>1140.2997406148911</v>
      </c>
      <c r="I20" s="6">
        <f>[1]Sheet1!I20*90.12695%</f>
        <v>3489.6643637756956</v>
      </c>
      <c r="J20" s="6">
        <v>13240</v>
      </c>
      <c r="K20" s="6">
        <f>[1]Sheet1!K20*90.12695%</f>
        <v>0</v>
      </c>
      <c r="L20" s="6">
        <f>[1]Sheet1!L20*90.12695%</f>
        <v>0</v>
      </c>
      <c r="M20" s="6">
        <f>[1]Sheet1!M20*90.12695%</f>
        <v>0</v>
      </c>
      <c r="N20" s="6">
        <f>[1]Sheet1!N20*90.12695%</f>
        <v>0</v>
      </c>
      <c r="O20" s="6">
        <f>[1]Sheet1!O20*90.12695%</f>
        <v>0</v>
      </c>
      <c r="P20" s="6">
        <f>[1]Sheet1!P20*90.12695%</f>
        <v>0</v>
      </c>
      <c r="Q20" s="6">
        <f>[1]Sheet1!Q20*90.12695%</f>
        <v>0</v>
      </c>
      <c r="R20" s="6">
        <v>1241</v>
      </c>
      <c r="S20" s="6">
        <f>[1]Sheet1!S20*90.12695%</f>
        <v>431.3836334799999</v>
      </c>
      <c r="T20" s="6">
        <v>6509.0937415484532</v>
      </c>
      <c r="U20" s="6">
        <f>[1]Sheet1!U20*90.12695%</f>
        <v>0</v>
      </c>
      <c r="V20" s="6">
        <f>[1]Sheet1!V20*90.12695%</f>
        <v>0</v>
      </c>
      <c r="W20" s="6">
        <f>[1]Sheet1!W20*90.12695%</f>
        <v>0</v>
      </c>
      <c r="X20" s="6">
        <f>[1]Sheet1!X20*90.12695%</f>
        <v>0</v>
      </c>
      <c r="Y20" s="6">
        <f>[1]Sheet1!Y20*90.12695%</f>
        <v>0</v>
      </c>
      <c r="Z20" s="6">
        <f>[1]Sheet1!Z20*90.12695%</f>
        <v>0</v>
      </c>
      <c r="AA20" s="6">
        <f>[1]Sheet1!AA20*90.12695%</f>
        <v>0</v>
      </c>
      <c r="AB20" s="6">
        <f>[1]Sheet1!AB20*90.12695%</f>
        <v>0</v>
      </c>
      <c r="AC20" s="6">
        <f>[1]Sheet1!AC20*90.12695%</f>
        <v>0</v>
      </c>
      <c r="AD20" s="6">
        <f>[1]Sheet1!AD20*90.12695%</f>
        <v>0</v>
      </c>
      <c r="AE20" s="6">
        <f>[1]Sheet1!AE20*90.12695%</f>
        <v>0</v>
      </c>
      <c r="AF20" s="6">
        <f>[1]Sheet1!AF20*90.12695%</f>
        <v>0</v>
      </c>
      <c r="AG20" s="6">
        <f>[1]Sheet1!AG20*90.12695%</f>
        <v>0</v>
      </c>
      <c r="AH20" s="6">
        <f>[1]Sheet1!AH20*90.12695%</f>
        <v>0</v>
      </c>
      <c r="AI20" s="6">
        <f>[1]Sheet1!AI20*90.12695%</f>
        <v>0</v>
      </c>
      <c r="AJ20" s="6">
        <f>[1]Sheet1!AJ20*90.12695%</f>
        <v>0</v>
      </c>
      <c r="AK20" s="6">
        <f t="shared" si="0"/>
        <v>80688.771057429927</v>
      </c>
      <c r="AL20" s="6">
        <f>[2]AGRI!AL20</f>
        <v>2001.1994520610756</v>
      </c>
      <c r="AM20" s="6">
        <f t="shared" si="1"/>
        <v>2001.1994520610756</v>
      </c>
      <c r="AN20" s="6">
        <f>[2]AGRI!AO20*116.68%</f>
        <v>0</v>
      </c>
      <c r="AO20" s="6">
        <f>[2]AGRI!AP20*116.68%</f>
        <v>0</v>
      </c>
      <c r="AP20" s="6">
        <f>[2]AGRI!AQ20*116.68%</f>
        <v>27573.186783709316</v>
      </c>
      <c r="AQ20" s="6">
        <f t="shared" si="2"/>
        <v>27573.186783709316</v>
      </c>
      <c r="AR20" s="6">
        <f t="shared" si="3"/>
        <v>110263.15729320032</v>
      </c>
      <c r="AS20" s="5" t="s">
        <v>60</v>
      </c>
    </row>
    <row r="21" spans="1:45" x14ac:dyDescent="0.25">
      <c r="A21" s="5" t="s">
        <v>61</v>
      </c>
      <c r="B21" s="6">
        <f>[1]Sheet1!B21*104.05201%</f>
        <v>13519.593046065944</v>
      </c>
      <c r="C21" s="6">
        <f>[1]Sheet1!C21*104.05201%</f>
        <v>3286.7719539638565</v>
      </c>
      <c r="D21" s="6">
        <f>[1]Sheet1!D21*104.05201%</f>
        <v>1330.8191613367514</v>
      </c>
      <c r="E21" s="6">
        <f>[1]Sheet1!E21*104.05201%</f>
        <v>1583.2486548693555</v>
      </c>
      <c r="F21" s="6">
        <v>2368.9186327176535</v>
      </c>
      <c r="G21" s="6">
        <v>3797.8648623167242</v>
      </c>
      <c r="H21" s="6">
        <v>17118.996165079752</v>
      </c>
      <c r="I21" s="6">
        <f>[1]Sheet1!I21*104.05201%</f>
        <v>1958.9663629226595</v>
      </c>
      <c r="J21" s="6">
        <v>5605.9653121127276</v>
      </c>
      <c r="K21" s="6">
        <f>[1]Sheet1!K21*104.05201%</f>
        <v>0</v>
      </c>
      <c r="L21" s="6">
        <f>[1]Sheet1!L21*104.05201%</f>
        <v>0</v>
      </c>
      <c r="M21" s="6">
        <f>[1]Sheet1!M21*104.05201%</f>
        <v>0</v>
      </c>
      <c r="N21" s="6">
        <f>[1]Sheet1!N21*104.05201%</f>
        <v>0</v>
      </c>
      <c r="O21" s="6">
        <f>[1]Sheet1!O21*104.05201%</f>
        <v>0</v>
      </c>
      <c r="P21" s="6">
        <f>[1]Sheet1!P21*104.05201%</f>
        <v>249.01727033199995</v>
      </c>
      <c r="Q21" s="6">
        <f>[1]Sheet1!Q21*104.05201%</f>
        <v>0</v>
      </c>
      <c r="R21" s="6">
        <f>[1]Sheet1!R21*104.05201%</f>
        <v>0</v>
      </c>
      <c r="S21" s="6">
        <f>[1]Sheet1!S21*104.05201%</f>
        <v>0</v>
      </c>
      <c r="T21" s="6">
        <v>325.01727033199995</v>
      </c>
      <c r="U21" s="6">
        <f>[1]Sheet1!U21*104.05201%</f>
        <v>0</v>
      </c>
      <c r="V21" s="6">
        <f>[1]Sheet1!V21*104.05201%</f>
        <v>0</v>
      </c>
      <c r="W21" s="6">
        <f>[1]Sheet1!W21*104.05201%</f>
        <v>0</v>
      </c>
      <c r="X21" s="6">
        <f>[1]Sheet1!X21*104.05201%</f>
        <v>0</v>
      </c>
      <c r="Y21" s="6">
        <f>[1]Sheet1!Y21*104.05201%</f>
        <v>0</v>
      </c>
      <c r="Z21" s="6">
        <f>[1]Sheet1!Z21*104.05201%</f>
        <v>1021.359439086229</v>
      </c>
      <c r="AA21" s="6">
        <f>[1]Sheet1!AA21*104.05201%</f>
        <v>0</v>
      </c>
      <c r="AB21" s="6">
        <f>[1]Sheet1!AB21*104.05201%</f>
        <v>0</v>
      </c>
      <c r="AC21" s="6">
        <f>[1]Sheet1!AC21*104.05201%</f>
        <v>0</v>
      </c>
      <c r="AD21" s="6">
        <f>[1]Sheet1!AD21*104.05201%</f>
        <v>0</v>
      </c>
      <c r="AE21" s="6">
        <f>[1]Sheet1!AE21*104.05201%</f>
        <v>0</v>
      </c>
      <c r="AF21" s="6">
        <f>[1]Sheet1!AF21*104.05201%</f>
        <v>217.89011154049996</v>
      </c>
      <c r="AG21" s="6">
        <f>[1]Sheet1!AG21*104.05201%</f>
        <v>0</v>
      </c>
      <c r="AH21" s="6">
        <f>[1]Sheet1!AH21*104.05201%</f>
        <v>0</v>
      </c>
      <c r="AI21" s="6">
        <f>[1]Sheet1!AI21*104.05201%</f>
        <v>0</v>
      </c>
      <c r="AJ21" s="6">
        <f>[1]Sheet1!AJ21*104.05201%</f>
        <v>0</v>
      </c>
      <c r="AK21" s="6">
        <f t="shared" si="0"/>
        <v>52384.428242676149</v>
      </c>
      <c r="AL21" s="6">
        <f>[2]AGRI!AL21</f>
        <v>3388.4330678962242</v>
      </c>
      <c r="AM21" s="6">
        <f t="shared" si="1"/>
        <v>3388.4330678962242</v>
      </c>
      <c r="AN21" s="6">
        <f>[2]AGRI!AO21*116.68%</f>
        <v>0</v>
      </c>
      <c r="AO21" s="6">
        <f>[2]AGRI!AP21*116.68%</f>
        <v>22740.424266827133</v>
      </c>
      <c r="AP21" s="6">
        <f>[2]AGRI!AQ21*116.68%</f>
        <v>0</v>
      </c>
      <c r="AQ21" s="6">
        <f t="shared" si="2"/>
        <v>22740.424266827133</v>
      </c>
      <c r="AR21" s="6">
        <f t="shared" si="3"/>
        <v>78513.285577399511</v>
      </c>
      <c r="AS21" s="5" t="s">
        <v>61</v>
      </c>
    </row>
    <row r="22" spans="1:45" x14ac:dyDescent="0.25">
      <c r="A22" s="5" t="s">
        <v>62</v>
      </c>
      <c r="B22" s="6">
        <f>[1]Sheet1!B22*116.58149%</f>
        <v>16110.359240247933</v>
      </c>
      <c r="C22" s="6">
        <f>[1]Sheet1!C22*116.58149%</f>
        <v>16039.872229191318</v>
      </c>
      <c r="D22" s="6">
        <f>[1]Sheet1!D22*116.58149%</f>
        <v>4998.0807499371422</v>
      </c>
      <c r="E22" s="6">
        <f>[1]Sheet1!E22*116.58149%</f>
        <v>1982.0385454218845</v>
      </c>
      <c r="F22" s="6">
        <v>3651.1114726438996</v>
      </c>
      <c r="G22" s="6">
        <v>8910.9157936028987</v>
      </c>
      <c r="H22" s="6">
        <v>1616.9044561970738</v>
      </c>
      <c r="I22" s="6">
        <f>[1]Sheet1!I22*116.58149%</f>
        <v>1505.2202239778599</v>
      </c>
      <c r="J22" s="6">
        <v>3241.3224797006797</v>
      </c>
      <c r="K22" s="6">
        <f>[1]Sheet1!K22*116.58149%</f>
        <v>0</v>
      </c>
      <c r="L22" s="6">
        <f>[1]Sheet1!L22*116.58149%</f>
        <v>0</v>
      </c>
      <c r="M22" s="6">
        <f>[1]Sheet1!M22*116.58149%</f>
        <v>413.76084380898567</v>
      </c>
      <c r="N22" s="6">
        <v>601</v>
      </c>
      <c r="O22" s="6">
        <f>[1]Sheet1!O22*116.58149%</f>
        <v>1488.7279724219275</v>
      </c>
      <c r="P22" s="6">
        <f>[1]Sheet1!P22*116.58149%</f>
        <v>1429.8894620734998</v>
      </c>
      <c r="Q22" s="6">
        <f>[1]Sheet1!Q22*116.58149%</f>
        <v>1075.55587830114</v>
      </c>
      <c r="R22" s="6">
        <f>[1]Sheet1!R22*116.58149%</f>
        <v>0</v>
      </c>
      <c r="S22" s="6">
        <f>[1]Sheet1!S22*116.58149%</f>
        <v>0</v>
      </c>
      <c r="T22" s="6">
        <v>1582.9710661267366</v>
      </c>
      <c r="U22" s="6">
        <f>[1]Sheet1!U22*116.58149%</f>
        <v>0</v>
      </c>
      <c r="V22" s="6">
        <f>[1]Sheet1!V22*116.58149%</f>
        <v>0</v>
      </c>
      <c r="W22" s="6">
        <f>[1]Sheet1!W22*116.58149%</f>
        <v>0</v>
      </c>
      <c r="X22" s="6">
        <f>[1]Sheet1!X22*116.58149%</f>
        <v>0</v>
      </c>
      <c r="Y22" s="6">
        <f>[1]Sheet1!Y22*116.58149%</f>
        <v>0</v>
      </c>
      <c r="Z22" s="6">
        <f>[1]Sheet1!Z22*116.58149%</f>
        <v>1320.9197392907604</v>
      </c>
      <c r="AA22" s="6">
        <f>[1]Sheet1!AA22*116.58149%</f>
        <v>0</v>
      </c>
      <c r="AB22" s="6">
        <f>[1]Sheet1!AB22*116.58149%</f>
        <v>0</v>
      </c>
      <c r="AC22" s="6">
        <f>[1]Sheet1!AC22*116.58149%</f>
        <v>0</v>
      </c>
      <c r="AD22" s="6">
        <f>[1]Sheet1!AD22*116.58149%</f>
        <v>0</v>
      </c>
      <c r="AE22" s="6">
        <f>[1]Sheet1!AE22*116.58149%</f>
        <v>915.12925572703989</v>
      </c>
      <c r="AF22" s="6">
        <v>681</v>
      </c>
      <c r="AG22" s="6">
        <f>[1]Sheet1!AG22*116.58149%</f>
        <v>0</v>
      </c>
      <c r="AH22" s="6">
        <f>[1]Sheet1!AH22*116.58149%</f>
        <v>0</v>
      </c>
      <c r="AI22" s="6">
        <f>[1]Sheet1!AI22*116.58149%</f>
        <v>0</v>
      </c>
      <c r="AJ22" s="6">
        <f>[1]Sheet1!AJ22*116.58149%</f>
        <v>0</v>
      </c>
      <c r="AK22" s="6">
        <f t="shared" si="0"/>
        <v>67564.779408670773</v>
      </c>
      <c r="AL22" s="6">
        <f>[2]AGRI!AL22</f>
        <v>3540.1333952126251</v>
      </c>
      <c r="AM22" s="6">
        <f t="shared" si="1"/>
        <v>3540.1333952126251</v>
      </c>
      <c r="AN22" s="6">
        <f>[2]AGRI!AO22*116.68%</f>
        <v>0</v>
      </c>
      <c r="AO22" s="6">
        <f>[2]AGRI!AP22*116.68%</f>
        <v>0</v>
      </c>
      <c r="AP22" s="6">
        <f>[2]AGRI!AQ22*116.68%</f>
        <v>38792.599600000001</v>
      </c>
      <c r="AQ22" s="6">
        <f t="shared" si="2"/>
        <v>38792.599600000001</v>
      </c>
      <c r="AR22" s="6">
        <f t="shared" si="3"/>
        <v>109897.5124038834</v>
      </c>
      <c r="AS22" s="5" t="s">
        <v>62</v>
      </c>
    </row>
    <row r="23" spans="1:45" x14ac:dyDescent="0.25">
      <c r="A23" s="5" t="s">
        <v>63</v>
      </c>
      <c r="B23" s="6">
        <f>[1]Sheet1!B23*104.28949%</f>
        <v>6914.7692549009398</v>
      </c>
      <c r="C23" s="6">
        <f>[1]Sheet1!C23*104.28949%</f>
        <v>2590.69860551784</v>
      </c>
      <c r="D23" s="6">
        <f>[1]Sheet1!D23*104.28949%</f>
        <v>5371.7152954024441</v>
      </c>
      <c r="E23" s="6">
        <f>[1]Sheet1!E23*104.28949%</f>
        <v>1252.9197494893599</v>
      </c>
      <c r="F23" s="6">
        <v>4735.1298190285588</v>
      </c>
      <c r="G23" s="6">
        <v>948.56549435741999</v>
      </c>
      <c r="H23" s="6">
        <v>2095.4722859490921</v>
      </c>
      <c r="I23" s="6">
        <f>[1]Sheet1!I23*104.28949%</f>
        <v>1581.4334329723097</v>
      </c>
      <c r="J23" s="6">
        <v>0</v>
      </c>
      <c r="K23" s="6">
        <f>[1]Sheet1!K23*104.28949%</f>
        <v>0</v>
      </c>
      <c r="L23" s="6">
        <f>[1]Sheet1!L23*104.28949%</f>
        <v>0</v>
      </c>
      <c r="M23" s="6">
        <f>[1]Sheet1!M23*104.28949%</f>
        <v>0</v>
      </c>
      <c r="N23" s="6">
        <f>[1]Sheet1!N23*104.28949%</f>
        <v>0</v>
      </c>
      <c r="O23" s="6">
        <f>[1]Sheet1!O23*104.28949%</f>
        <v>0</v>
      </c>
      <c r="P23" s="6">
        <f>[1]Sheet1!P23*104.28949%</f>
        <v>0</v>
      </c>
      <c r="Q23" s="6">
        <f>[1]Sheet1!Q23*104.28949%</f>
        <v>772.46745511346001</v>
      </c>
      <c r="R23" s="6">
        <f>[1]Sheet1!R23*104.28949%</f>
        <v>0</v>
      </c>
      <c r="S23" s="6">
        <f>[1]Sheet1!S23*104.28949%</f>
        <v>0</v>
      </c>
      <c r="T23" s="6">
        <v>0</v>
      </c>
      <c r="U23" s="6">
        <f>[1]Sheet1!U23*104.28949%</f>
        <v>0</v>
      </c>
      <c r="V23" s="6">
        <f>[1]Sheet1!V23*104.28949%</f>
        <v>0</v>
      </c>
      <c r="W23" s="6">
        <f>[1]Sheet1!W23*104.28949%</f>
        <v>0</v>
      </c>
      <c r="X23" s="6">
        <f>[1]Sheet1!X23*104.28949%</f>
        <v>0</v>
      </c>
      <c r="Y23" s="6">
        <f>[1]Sheet1!Y23*104.28949%</f>
        <v>0</v>
      </c>
      <c r="Z23" s="6">
        <f>[1]Sheet1!Z23*104.28949%</f>
        <v>1050.8183067941418</v>
      </c>
      <c r="AA23" s="6">
        <f>[1]Sheet1!AA23*104.28949%</f>
        <v>0</v>
      </c>
      <c r="AB23" s="6">
        <f>[1]Sheet1!AB23*104.28949%</f>
        <v>0</v>
      </c>
      <c r="AC23" s="6">
        <f>[1]Sheet1!AC23*104.28949%</f>
        <v>0</v>
      </c>
      <c r="AD23" s="6">
        <f>[1]Sheet1!AD23*104.28949%</f>
        <v>0</v>
      </c>
      <c r="AE23" s="6">
        <f>[1]Sheet1!AE23*104.28949%</f>
        <v>0</v>
      </c>
      <c r="AF23" s="6">
        <f>[1]Sheet1!AF23*104.28949%</f>
        <v>224.6270467212</v>
      </c>
      <c r="AG23" s="6">
        <f>[1]Sheet1!AG23*104.28949%</f>
        <v>0</v>
      </c>
      <c r="AH23" s="6">
        <f>[1]Sheet1!AH23*104.28949%</f>
        <v>0</v>
      </c>
      <c r="AI23" s="6">
        <f>[1]Sheet1!AI23*104.28949%</f>
        <v>0</v>
      </c>
      <c r="AJ23" s="6">
        <f>[1]Sheet1!AJ23*104.28949%</f>
        <v>0</v>
      </c>
      <c r="AK23" s="6">
        <f t="shared" si="0"/>
        <v>27538.616746246767</v>
      </c>
      <c r="AL23" s="6">
        <f>[2]AGRI!AL23</f>
        <v>1531.548188637636</v>
      </c>
      <c r="AM23" s="6">
        <f t="shared" si="1"/>
        <v>1531.548188637636</v>
      </c>
      <c r="AN23" s="6">
        <f>[2]AGRI!AO23*116.68%</f>
        <v>0</v>
      </c>
      <c r="AO23" s="6">
        <f>[2]AGRI!AP23*116.68%</f>
        <v>10333.520735661634</v>
      </c>
      <c r="AP23" s="6">
        <f>[2]AGRI!AQ23*116.68%</f>
        <v>0</v>
      </c>
      <c r="AQ23" s="6">
        <f t="shared" si="2"/>
        <v>10333.520735661634</v>
      </c>
      <c r="AR23" s="6">
        <f t="shared" si="3"/>
        <v>39403.685670546038</v>
      </c>
      <c r="AS23" s="5" t="s">
        <v>63</v>
      </c>
    </row>
    <row r="24" spans="1:45" x14ac:dyDescent="0.25">
      <c r="A24" s="5" t="s">
        <v>64</v>
      </c>
      <c r="B24" s="6">
        <f>[1]Sheet1!B24*105.32037%</f>
        <v>17002.215518243222</v>
      </c>
      <c r="C24" s="6">
        <f>[1]Sheet1!C24*105.32037%</f>
        <v>11000.84050542918</v>
      </c>
      <c r="D24" s="6">
        <f>[1]Sheet1!D24*105.32037%</f>
        <v>1353.5230499290799</v>
      </c>
      <c r="E24" s="6">
        <f>[1]Sheet1!E24*105.32037%</f>
        <v>955.35421534322325</v>
      </c>
      <c r="F24" s="6">
        <v>748.14238058982289</v>
      </c>
      <c r="G24" s="6">
        <v>711.16989734532979</v>
      </c>
      <c r="H24" s="6">
        <v>595.13177370999995</v>
      </c>
      <c r="I24" s="6">
        <f>[1]Sheet1!I24*105.32037%</f>
        <v>3072.5225286099599</v>
      </c>
      <c r="J24" s="6">
        <v>0</v>
      </c>
      <c r="K24" s="6">
        <f>[1]Sheet1!K24*105.32037%</f>
        <v>0</v>
      </c>
      <c r="L24" s="6">
        <f>[1]Sheet1!L24*105.32037%</f>
        <v>0</v>
      </c>
      <c r="M24" s="6">
        <f>[1]Sheet1!M24*105.32037%</f>
        <v>0</v>
      </c>
      <c r="N24" s="6">
        <f>[1]Sheet1!N24*105.32037%</f>
        <v>0</v>
      </c>
      <c r="O24" s="6">
        <f>[1]Sheet1!O24*105.32037%</f>
        <v>1389.060812258338</v>
      </c>
      <c r="P24" s="6">
        <f>[1]Sheet1!P24*105.32037%</f>
        <v>0</v>
      </c>
      <c r="Q24" s="6">
        <f>[1]Sheet1!Q24*105.32037%</f>
        <v>0</v>
      </c>
      <c r="R24" s="6">
        <f>[1]Sheet1!R24*105.32037%</f>
        <v>0</v>
      </c>
      <c r="S24" s="6">
        <f>[1]Sheet1!S24*105.32037%</f>
        <v>0</v>
      </c>
      <c r="T24" s="6">
        <v>0</v>
      </c>
      <c r="U24" s="6">
        <f>[1]Sheet1!U24*105.32037%</f>
        <v>0</v>
      </c>
      <c r="V24" s="6">
        <f>[1]Sheet1!V24*105.32037%</f>
        <v>0</v>
      </c>
      <c r="W24" s="6">
        <f>[1]Sheet1!W24*105.32037%</f>
        <v>0</v>
      </c>
      <c r="X24" s="6">
        <f>[1]Sheet1!X24*105.32037%</f>
        <v>0</v>
      </c>
      <c r="Y24" s="6">
        <f>[1]Sheet1!Y24*105.32037%</f>
        <v>0</v>
      </c>
      <c r="Z24" s="6">
        <f>[1]Sheet1!Z24*105.32037%</f>
        <v>0</v>
      </c>
      <c r="AA24" s="6">
        <f>[1]Sheet1!AA24*105.32037%</f>
        <v>0</v>
      </c>
      <c r="AB24" s="6">
        <f>[1]Sheet1!AB24*105.32037%</f>
        <v>0</v>
      </c>
      <c r="AC24" s="6">
        <f>[1]Sheet1!AC24*105.32037%</f>
        <v>0</v>
      </c>
      <c r="AD24" s="6">
        <f>[1]Sheet1!AD24*105.32037%</f>
        <v>0</v>
      </c>
      <c r="AE24" s="6">
        <f>[1]Sheet1!AE24*105.32037%</f>
        <v>840.59578612913992</v>
      </c>
      <c r="AF24" s="6">
        <f>[1]Sheet1!AF24*105.32037%</f>
        <v>641.47414563678001</v>
      </c>
      <c r="AG24" s="6">
        <f>[1]Sheet1!AG24*105.32037%</f>
        <v>0</v>
      </c>
      <c r="AH24" s="6">
        <f>[1]Sheet1!AH24*105.32037%</f>
        <v>0</v>
      </c>
      <c r="AI24" s="6">
        <f>[1]Sheet1!AI24*105.32037%</f>
        <v>0</v>
      </c>
      <c r="AJ24" s="6">
        <f>[1]Sheet1!AJ24*105.32037%</f>
        <v>0</v>
      </c>
      <c r="AK24" s="6">
        <f t="shared" si="0"/>
        <v>38310.030613224073</v>
      </c>
      <c r="AL24" s="6">
        <f>[2]AGRI!AL24</f>
        <v>0</v>
      </c>
      <c r="AM24" s="6">
        <f t="shared" si="1"/>
        <v>0</v>
      </c>
      <c r="AN24" s="6">
        <f>[2]AGRI!AO24*116.68%</f>
        <v>0</v>
      </c>
      <c r="AO24" s="6">
        <f>[2]AGRI!AP24*116.68%</f>
        <v>0</v>
      </c>
      <c r="AP24" s="6">
        <f>[2]AGRI!AQ24*116.68%</f>
        <v>35748.18228755852</v>
      </c>
      <c r="AQ24" s="6">
        <f t="shared" si="2"/>
        <v>35748.18228755852</v>
      </c>
      <c r="AR24" s="6">
        <f t="shared" si="3"/>
        <v>74058.212900782586</v>
      </c>
      <c r="AS24" s="5" t="s">
        <v>64</v>
      </c>
    </row>
    <row r="25" spans="1:45" x14ac:dyDescent="0.25">
      <c r="A25" s="5" t="s">
        <v>65</v>
      </c>
      <c r="B25" s="6">
        <f>[1]Sheet1!B25*87.22087%</f>
        <v>10325.17501664506</v>
      </c>
      <c r="C25" s="6">
        <v>9892</v>
      </c>
      <c r="D25" s="6">
        <f>[1]Sheet1!D25*87.22087%</f>
        <v>8642.7549088080195</v>
      </c>
      <c r="E25" s="6">
        <f>[1]Sheet1!E25*87.22087%</f>
        <v>637.42825351174008</v>
      </c>
      <c r="F25" s="6">
        <v>915.34586210943996</v>
      </c>
      <c r="G25" s="6">
        <v>867.05432779547994</v>
      </c>
      <c r="H25" s="6">
        <v>809.34110870977997</v>
      </c>
      <c r="I25" s="6">
        <f>[1]Sheet1!I25*87.22087%</f>
        <v>5159.9782959964805</v>
      </c>
      <c r="J25" s="6">
        <v>3605.66457161892</v>
      </c>
      <c r="K25" s="6">
        <f>[1]Sheet1!K25*87.22087%</f>
        <v>208.73698608399999</v>
      </c>
      <c r="L25" s="6">
        <v>997</v>
      </c>
      <c r="M25" s="6">
        <f>[1]Sheet1!M25*87.22087%</f>
        <v>0</v>
      </c>
      <c r="N25" s="6">
        <v>2222</v>
      </c>
      <c r="O25" s="6">
        <f>[1]Sheet1!O25*87.22087%</f>
        <v>1147.0097385315798</v>
      </c>
      <c r="P25" s="6">
        <f>[1]Sheet1!P25*87.22087%</f>
        <v>3138.3605857729399</v>
      </c>
      <c r="Q25" s="6">
        <f>[1]Sheet1!Q25*87.22087%</f>
        <v>1195.5410580987686</v>
      </c>
      <c r="R25" s="6">
        <f>[1]Sheet1!R25*87.22087%</f>
        <v>0</v>
      </c>
      <c r="S25" s="6">
        <f>[1]Sheet1!S25*87.22087%</f>
        <v>0</v>
      </c>
      <c r="T25" s="6">
        <v>2014.5817435138256</v>
      </c>
      <c r="U25" s="6">
        <f>[1]Sheet1!U25*87.22087%</f>
        <v>0</v>
      </c>
      <c r="V25" s="6">
        <v>1308</v>
      </c>
      <c r="W25" s="6">
        <f>[1]Sheet1!W25*87.22087%</f>
        <v>0</v>
      </c>
      <c r="X25" s="6">
        <f>[1]Sheet1!X25*87.22087%</f>
        <v>0</v>
      </c>
      <c r="Y25" s="6">
        <f>[1]Sheet1!Y25*87.22087%</f>
        <v>0</v>
      </c>
      <c r="Z25" s="6">
        <f>[1]Sheet1!Z25*87.22087%</f>
        <v>2405.0379351389256</v>
      </c>
      <c r="AA25" s="6">
        <f>[1]Sheet1!AA25*87.22087%</f>
        <v>0</v>
      </c>
      <c r="AB25" s="6">
        <f>[1]Sheet1!AB25*87.22087%</f>
        <v>0</v>
      </c>
      <c r="AC25" s="6">
        <f>[1]Sheet1!AC25*87.22087%</f>
        <v>0</v>
      </c>
      <c r="AD25" s="6">
        <f>[1]Sheet1!AD25*87.22087%</f>
        <v>0</v>
      </c>
      <c r="AE25" s="6">
        <f>[1]Sheet1!AE25*87.22087%</f>
        <v>765.02105399785989</v>
      </c>
      <c r="AF25" s="6">
        <f>[1]Sheet1!AF25*87.22087%</f>
        <v>513.11042932107455</v>
      </c>
      <c r="AG25" s="6">
        <f>[1]Sheet1!AG25*87.22087%</f>
        <v>0</v>
      </c>
      <c r="AH25" s="6">
        <f>[1]Sheet1!AH25*87.22087%</f>
        <v>0</v>
      </c>
      <c r="AI25" s="6">
        <f>[1]Sheet1!AI25*87.22087%</f>
        <v>0</v>
      </c>
      <c r="AJ25" s="6">
        <f>[1]Sheet1!AJ25*87.22087%</f>
        <v>0</v>
      </c>
      <c r="AK25" s="6">
        <f t="shared" si="0"/>
        <v>56769.141875653891</v>
      </c>
      <c r="AL25" s="6">
        <f>[2]AGRI!AL25</f>
        <v>7907.0293120373608</v>
      </c>
      <c r="AM25" s="6">
        <f t="shared" si="1"/>
        <v>7907.0293120373608</v>
      </c>
      <c r="AN25" s="6">
        <f>[2]AGRI!AO25*116.68%</f>
        <v>0</v>
      </c>
      <c r="AO25" s="6">
        <f>[2]AGRI!AP25*116.68%</f>
        <v>0</v>
      </c>
      <c r="AP25" s="6">
        <f>[2]AGRI!AQ25*116.68%</f>
        <v>68207.946402943111</v>
      </c>
      <c r="AQ25" s="6">
        <f t="shared" si="2"/>
        <v>68207.946402943111</v>
      </c>
      <c r="AR25" s="6">
        <f t="shared" si="3"/>
        <v>132884.11759063436</v>
      </c>
      <c r="AS25" s="5" t="s">
        <v>65</v>
      </c>
    </row>
    <row r="26" spans="1:45" x14ac:dyDescent="0.25">
      <c r="A26" s="5" t="s">
        <v>66</v>
      </c>
      <c r="B26" s="6">
        <f>[1]Sheet1!B26*94.67893%</f>
        <v>5998.8541644320994</v>
      </c>
      <c r="C26" s="6">
        <f>[1]Sheet1!C26*94.67893%</f>
        <v>1634.8152142163397</v>
      </c>
      <c r="D26" s="6">
        <f>[1]Sheet1!D26*94.67893%</f>
        <v>3551.7295194512994</v>
      </c>
      <c r="E26" s="6">
        <f>[1]Sheet1!E26*94.67893%</f>
        <v>921.4724999803941</v>
      </c>
      <c r="F26" s="6">
        <v>5000.1615499333593</v>
      </c>
      <c r="G26" s="6">
        <v>683.60750338975004</v>
      </c>
      <c r="H26" s="6">
        <v>2268.9681026838989</v>
      </c>
      <c r="I26" s="6">
        <f>[1]Sheet1!I26*94.67893%</f>
        <v>2280.2907506260244</v>
      </c>
      <c r="J26" s="6">
        <v>3180.6729804127795</v>
      </c>
      <c r="K26" s="6">
        <f>[1]Sheet1!K26*94.67893%</f>
        <v>0</v>
      </c>
      <c r="L26" s="6">
        <f>[1]Sheet1!L26*94.67893%</f>
        <v>0</v>
      </c>
      <c r="M26" s="6">
        <f>[1]Sheet1!M26*94.67893%</f>
        <v>0</v>
      </c>
      <c r="N26" s="6">
        <f>[1]Sheet1!N26*94.67893%</f>
        <v>0</v>
      </c>
      <c r="O26" s="6">
        <f>[1]Sheet1!O26*94.67893%</f>
        <v>0</v>
      </c>
      <c r="P26" s="6">
        <f>[1]Sheet1!P26*94.67893%</f>
        <v>0</v>
      </c>
      <c r="Q26" s="6">
        <f>[1]Sheet1!Q26*94.67893%</f>
        <v>0</v>
      </c>
      <c r="R26" s="6">
        <f>[1]Sheet1!R26*94.67893%</f>
        <v>0</v>
      </c>
      <c r="S26" s="6">
        <f>[1]Sheet1!S26*94.67893%</f>
        <v>0</v>
      </c>
      <c r="T26" s="6">
        <v>0</v>
      </c>
      <c r="U26" s="6">
        <f>[1]Sheet1!U26*94.67893%</f>
        <v>0</v>
      </c>
      <c r="V26" s="6">
        <f>[1]Sheet1!V26*94.67893%</f>
        <v>0</v>
      </c>
      <c r="W26" s="6">
        <f>[1]Sheet1!W26*94.67893%</f>
        <v>0</v>
      </c>
      <c r="X26" s="6">
        <f>[1]Sheet1!X26*94.67893%</f>
        <v>0</v>
      </c>
      <c r="Y26" s="6">
        <f>[1]Sheet1!Y26*94.67893%</f>
        <v>0</v>
      </c>
      <c r="Z26" s="6">
        <f>[1]Sheet1!Z26*94.67893%</f>
        <v>0</v>
      </c>
      <c r="AA26" s="6">
        <f>[1]Sheet1!AA26*94.67893%</f>
        <v>0</v>
      </c>
      <c r="AB26" s="6">
        <f>[1]Sheet1!AB26*94.67893%</f>
        <v>0</v>
      </c>
      <c r="AC26" s="6">
        <f>[1]Sheet1!AC26*94.67893%</f>
        <v>0</v>
      </c>
      <c r="AD26" s="6">
        <f>[1]Sheet1!AD26*94.67893%</f>
        <v>0</v>
      </c>
      <c r="AE26" s="6">
        <f>[1]Sheet1!AE26*94.67893%</f>
        <v>0</v>
      </c>
      <c r="AF26" s="6">
        <f>[1]Sheet1!AF26*94.67893%</f>
        <v>273.46240794095507</v>
      </c>
      <c r="AG26" s="6">
        <f>[1]Sheet1!AG26*94.67893%</f>
        <v>0</v>
      </c>
      <c r="AH26" s="6">
        <f>[1]Sheet1!AH26*94.67893%</f>
        <v>0</v>
      </c>
      <c r="AI26" s="6">
        <f>[1]Sheet1!AI26*94.67893%</f>
        <v>0</v>
      </c>
      <c r="AJ26" s="6">
        <f>[1]Sheet1!AJ26*94.67893%</f>
        <v>0</v>
      </c>
      <c r="AK26" s="6">
        <f t="shared" si="0"/>
        <v>25794.0346930669</v>
      </c>
      <c r="AL26" s="6">
        <f>[2]AGRI!AL26</f>
        <v>562.58022911957141</v>
      </c>
      <c r="AM26" s="6">
        <f t="shared" si="1"/>
        <v>562.58022911957141</v>
      </c>
      <c r="AN26" s="6">
        <f>[2]AGRI!AO26*116.68%</f>
        <v>0</v>
      </c>
      <c r="AO26" s="6">
        <f>[2]AGRI!AP26*116.68%</f>
        <v>19742.256000000001</v>
      </c>
      <c r="AP26" s="6">
        <f>[2]AGRI!AQ26*116.68%</f>
        <v>0</v>
      </c>
      <c r="AQ26" s="6">
        <f t="shared" si="2"/>
        <v>19742.256000000001</v>
      </c>
      <c r="AR26" s="6">
        <f t="shared" si="3"/>
        <v>46098.87092218647</v>
      </c>
      <c r="AS26" s="5" t="s">
        <v>66</v>
      </c>
    </row>
    <row r="27" spans="1:45" x14ac:dyDescent="0.25">
      <c r="A27" s="5" t="s">
        <v>67</v>
      </c>
      <c r="B27" s="6">
        <f>[1]Sheet1!B27*99.38516%</f>
        <v>32742.233445785918</v>
      </c>
      <c r="C27" s="6">
        <v>14542</v>
      </c>
      <c r="D27" s="6">
        <f>[1]Sheet1!D27*99.38516%</f>
        <v>12331.258847862639</v>
      </c>
      <c r="E27" s="6">
        <v>9610</v>
      </c>
      <c r="F27" s="6">
        <v>4125</v>
      </c>
      <c r="G27" s="6">
        <v>12706</v>
      </c>
      <c r="H27" s="6">
        <v>5962.3515642560787</v>
      </c>
      <c r="I27" s="6">
        <f>[1]Sheet1!I27*99.38516%</f>
        <v>21853.526144114556</v>
      </c>
      <c r="J27" s="6">
        <v>11678</v>
      </c>
      <c r="K27" s="6">
        <f>[1]Sheet1!K27*99.38516%</f>
        <v>0</v>
      </c>
      <c r="L27" s="6">
        <f>[1]Sheet1!L27*99.38516%</f>
        <v>0</v>
      </c>
      <c r="M27" s="6">
        <f>[1]Sheet1!M27*99.38516%</f>
        <v>0</v>
      </c>
      <c r="N27" s="6">
        <f>[1]Sheet1!N27*99.38516%</f>
        <v>0</v>
      </c>
      <c r="O27" s="6">
        <f>[1]Sheet1!O27*99.38516%</f>
        <v>1414.0097184018398</v>
      </c>
      <c r="P27" s="6">
        <f>[1]Sheet1!P27*99.38516%</f>
        <v>1271.3005794546398</v>
      </c>
      <c r="Q27" s="6">
        <f>[1]Sheet1!Q27*99.38516%</f>
        <v>1375.9539480159199</v>
      </c>
      <c r="R27" s="6">
        <f>[1]Sheet1!R27*99.38516%</f>
        <v>0</v>
      </c>
      <c r="S27" s="6">
        <f>[1]Sheet1!S27*99.38516%</f>
        <v>5524.2470651277754</v>
      </c>
      <c r="T27" s="6">
        <v>9271.3909858881525</v>
      </c>
      <c r="U27" s="6">
        <f>[1]Sheet1!U27*99.38516%</f>
        <v>0</v>
      </c>
      <c r="V27" s="6">
        <f>[1]Sheet1!V27*99.38516%</f>
        <v>0</v>
      </c>
      <c r="W27" s="6">
        <v>1636</v>
      </c>
      <c r="X27" s="6">
        <f>[1]Sheet1!X27*99.38516%</f>
        <v>0</v>
      </c>
      <c r="Y27" s="6">
        <f>[1]Sheet1!Y27*99.38516%</f>
        <v>0</v>
      </c>
      <c r="Z27" s="6">
        <f>[1]Sheet1!Z27*99.38516%</f>
        <v>0</v>
      </c>
      <c r="AA27" s="6">
        <v>328</v>
      </c>
      <c r="AB27" s="6">
        <f>[1]Sheet1!AB27*99.38516%</f>
        <v>0</v>
      </c>
      <c r="AC27" s="6">
        <f>[1]Sheet1!AC27*99.38516%</f>
        <v>0</v>
      </c>
      <c r="AD27" s="6">
        <f>[1]Sheet1!AD27*99.38516%</f>
        <v>0</v>
      </c>
      <c r="AE27" s="6">
        <f>[1]Sheet1!AE27*99.38516%</f>
        <v>2033.4203735999999</v>
      </c>
      <c r="AF27" s="6">
        <f>[1]Sheet1!AF27*99.38516%</f>
        <v>0</v>
      </c>
      <c r="AG27" s="6">
        <f>[1]Sheet1!AG27*99.38516%</f>
        <v>0</v>
      </c>
      <c r="AH27" s="6">
        <f>[1]Sheet1!AH27*99.38516%</f>
        <v>0</v>
      </c>
      <c r="AI27" s="6">
        <f>[1]Sheet1!AI27*99.38516%</f>
        <v>0</v>
      </c>
      <c r="AJ27" s="6">
        <f>[1]Sheet1!AJ27*99.38516%</f>
        <v>0</v>
      </c>
      <c r="AK27" s="6">
        <f t="shared" si="0"/>
        <v>148404.69267250752</v>
      </c>
      <c r="AL27" s="6">
        <f>[2]AGRI!AL27</f>
        <v>2997.2791078463683</v>
      </c>
      <c r="AM27" s="6">
        <f t="shared" si="1"/>
        <v>2997.2791078463683</v>
      </c>
      <c r="AN27" s="6">
        <f>[2]AGRI!AO27*116.68%</f>
        <v>0</v>
      </c>
      <c r="AO27" s="6">
        <f>[2]AGRI!AP27*116.68%</f>
        <v>0</v>
      </c>
      <c r="AP27" s="6">
        <f>[2]AGRI!AQ27*116.68%</f>
        <v>77856.110211939769</v>
      </c>
      <c r="AQ27" s="6">
        <f t="shared" si="2"/>
        <v>77856.110211939769</v>
      </c>
      <c r="AR27" s="6">
        <f t="shared" si="3"/>
        <v>229258.08199229365</v>
      </c>
      <c r="AS27" s="5" t="s">
        <v>67</v>
      </c>
    </row>
    <row r="28" spans="1:45" x14ac:dyDescent="0.25">
      <c r="A28" s="5" t="s">
        <v>68</v>
      </c>
      <c r="B28" s="6">
        <f>[1]Sheet1!B28*95.67597%</f>
        <v>12796.085209512541</v>
      </c>
      <c r="C28" s="6">
        <f>[1]Sheet1!C28*95.67597%</f>
        <v>4479.83192491926</v>
      </c>
      <c r="D28" s="6">
        <f>[1]Sheet1!D28*95.67597%</f>
        <v>22692.24344079342</v>
      </c>
      <c r="E28" s="6">
        <f>[1]Sheet1!E28*95.67597%</f>
        <v>3024.113070315932</v>
      </c>
      <c r="F28" s="6">
        <v>1156.7108293662336</v>
      </c>
      <c r="G28" s="6">
        <v>1164.0409663099385</v>
      </c>
      <c r="H28" s="6">
        <v>308.45759710599998</v>
      </c>
      <c r="I28" s="6">
        <f>[1]Sheet1!I28*95.67597%</f>
        <v>3741.7595550791852</v>
      </c>
      <c r="J28" s="6">
        <v>9120.1777367388004</v>
      </c>
      <c r="K28" s="6">
        <f>[1]Sheet1!K28*95.67597%</f>
        <v>0</v>
      </c>
      <c r="L28" s="6">
        <f>[1]Sheet1!L28*95.67597%</f>
        <v>0</v>
      </c>
      <c r="M28" s="6">
        <f>[1]Sheet1!M28*95.67597%</f>
        <v>0</v>
      </c>
      <c r="N28" s="6">
        <v>267</v>
      </c>
      <c r="O28" s="6">
        <f>[1]Sheet1!O28*95.67597%</f>
        <v>0</v>
      </c>
      <c r="P28" s="6">
        <f>[1]Sheet1!P28*95.67597%</f>
        <v>343.45759710599998</v>
      </c>
      <c r="Q28" s="6">
        <f>[1]Sheet1!Q28*95.67597%</f>
        <v>725.84038855068002</v>
      </c>
      <c r="R28" s="6">
        <f>[1]Sheet1!R28*95.67597%</f>
        <v>0</v>
      </c>
      <c r="S28" s="6">
        <f>[1]Sheet1!S28*95.67597%</f>
        <v>0</v>
      </c>
      <c r="T28" s="6">
        <v>0</v>
      </c>
      <c r="U28" s="6">
        <f>[1]Sheet1!U28*95.67597%</f>
        <v>0</v>
      </c>
      <c r="V28" s="6">
        <f>[1]Sheet1!V28*95.67597%</f>
        <v>0</v>
      </c>
      <c r="W28" s="6">
        <f>[1]Sheet1!W28*95.67597%</f>
        <v>0</v>
      </c>
      <c r="X28" s="6">
        <f>[1]Sheet1!X28*95.67597%</f>
        <v>0</v>
      </c>
      <c r="Y28" s="6">
        <f>[1]Sheet1!Y28*95.67597%</f>
        <v>0</v>
      </c>
      <c r="Z28" s="6">
        <f>[1]Sheet1!Z28*95.67597%</f>
        <v>0</v>
      </c>
      <c r="AA28" s="6">
        <f>[1]Sheet1!AA28*95.67597%</f>
        <v>0</v>
      </c>
      <c r="AB28" s="6">
        <f>[1]Sheet1!AB28*95.67597%</f>
        <v>0</v>
      </c>
      <c r="AC28" s="6">
        <f>[1]Sheet1!AC28*95.67597%</f>
        <v>0</v>
      </c>
      <c r="AD28" s="6">
        <f>[1]Sheet1!AD28*95.67597%</f>
        <v>0</v>
      </c>
      <c r="AE28" s="6">
        <f>[1]Sheet1!AE28*95.67597%</f>
        <v>718.97123660856005</v>
      </c>
      <c r="AF28" s="6">
        <f>[1]Sheet1!AF28*95.67597%</f>
        <v>769.34501751744006</v>
      </c>
      <c r="AG28" s="6">
        <f>[1]Sheet1!AG28*95.67597%</f>
        <v>0</v>
      </c>
      <c r="AH28" s="6">
        <f>[1]Sheet1!AH28*95.67597%</f>
        <v>0</v>
      </c>
      <c r="AI28" s="6">
        <f>[1]Sheet1!AI28*95.67597%</f>
        <v>0</v>
      </c>
      <c r="AJ28" s="6">
        <f>[1]Sheet1!AJ28*95.67597%</f>
        <v>0</v>
      </c>
      <c r="AK28" s="6">
        <f t="shared" si="0"/>
        <v>61308.034569923977</v>
      </c>
      <c r="AL28" s="6">
        <f>[2]AGRI!AL28</f>
        <v>4303.3610386730279</v>
      </c>
      <c r="AM28" s="6">
        <f t="shared" si="1"/>
        <v>4303.3610386730279</v>
      </c>
      <c r="AN28" s="6">
        <f>[2]AGRI!AO28*116.68%</f>
        <v>33384.809252396939</v>
      </c>
      <c r="AO28" s="6">
        <f>[2]AGRI!AP28*116.68%</f>
        <v>0</v>
      </c>
      <c r="AP28" s="6">
        <f>[2]AGRI!AQ28*116.68%</f>
        <v>0</v>
      </c>
      <c r="AQ28" s="6">
        <f t="shared" si="2"/>
        <v>33384.809252396939</v>
      </c>
      <c r="AR28" s="6">
        <f t="shared" si="3"/>
        <v>98996.204860993937</v>
      </c>
      <c r="AS28" s="5" t="s">
        <v>68</v>
      </c>
    </row>
    <row r="29" spans="1:45" x14ac:dyDescent="0.25">
      <c r="A29" s="5" t="s">
        <v>69</v>
      </c>
      <c r="B29" s="6">
        <f>[1]Sheet1!B29*114.70588%</f>
        <v>10557.812748135359</v>
      </c>
      <c r="C29" s="6">
        <f>[1]Sheet1!C29*114.70588%</f>
        <v>2158.0387303792591</v>
      </c>
      <c r="D29" s="6">
        <f>[1]Sheet1!D29*114.70588%</f>
        <v>10419.183121567277</v>
      </c>
      <c r="E29" s="6">
        <f>[1]Sheet1!E29*114.70588%</f>
        <v>1039.5342192537485</v>
      </c>
      <c r="F29" s="6">
        <v>0</v>
      </c>
      <c r="G29" s="6">
        <v>779.64938269953257</v>
      </c>
      <c r="H29" s="6">
        <v>831.3863844227601</v>
      </c>
      <c r="I29" s="6">
        <f>[1]Sheet1!I29*114.70588%</f>
        <v>2341.6053754964796</v>
      </c>
      <c r="J29" s="6">
        <v>1723.7520711387199</v>
      </c>
      <c r="K29" s="6">
        <f>[1]Sheet1!K29*114.70588%</f>
        <v>0</v>
      </c>
      <c r="L29" s="6">
        <f>[1]Sheet1!L29*114.70588%</f>
        <v>0</v>
      </c>
      <c r="M29" s="6">
        <f>[1]Sheet1!M29*114.70588%</f>
        <v>0</v>
      </c>
      <c r="N29" s="6">
        <f>[1]Sheet1!N29*114.70588%</f>
        <v>0</v>
      </c>
      <c r="O29" s="6">
        <f>[1]Sheet1!O29*114.70588%</f>
        <v>0</v>
      </c>
      <c r="P29" s="6">
        <f>[1]Sheet1!P29*114.70588%</f>
        <v>1347.8642899985598</v>
      </c>
      <c r="Q29" s="6">
        <f>[1]Sheet1!Q29*114.70588%</f>
        <v>1242.4251256178759</v>
      </c>
      <c r="R29" s="6">
        <f>[1]Sheet1!R29*114.70588%</f>
        <v>0</v>
      </c>
      <c r="S29" s="6">
        <f>[1]Sheet1!S29*114.70588%</f>
        <v>0</v>
      </c>
      <c r="T29" s="6">
        <v>0</v>
      </c>
      <c r="U29" s="6">
        <f>[1]Sheet1!U29*114.70588%</f>
        <v>0</v>
      </c>
      <c r="V29" s="6">
        <f>[1]Sheet1!V29*114.70588%</f>
        <v>595.69562307471995</v>
      </c>
      <c r="W29" s="6">
        <f>[1]Sheet1!W29*114.70588%</f>
        <v>0</v>
      </c>
      <c r="X29" s="6">
        <f>[1]Sheet1!X29*114.70588%</f>
        <v>0</v>
      </c>
      <c r="Y29" s="6">
        <f>[1]Sheet1!Y29*114.70588%</f>
        <v>0</v>
      </c>
      <c r="Z29" s="6">
        <f>[1]Sheet1!Z29*114.70588%</f>
        <v>1249.6766792068963</v>
      </c>
      <c r="AA29" s="6">
        <f>[1]Sheet1!AA29*114.70588%</f>
        <v>0</v>
      </c>
      <c r="AB29" s="6">
        <f>[1]Sheet1!AB29*114.70588%</f>
        <v>0</v>
      </c>
      <c r="AC29" s="6">
        <f>[1]Sheet1!AC29*114.70588%</f>
        <v>0</v>
      </c>
      <c r="AD29" s="6">
        <f>[1]Sheet1!AD29*114.70588%</f>
        <v>0</v>
      </c>
      <c r="AE29" s="6">
        <f>[1]Sheet1!AE29*114.70588%</f>
        <v>844.13089444919979</v>
      </c>
      <c r="AF29" s="6">
        <f>[1]Sheet1!AF29*114.70588%</f>
        <v>678.04985667951985</v>
      </c>
      <c r="AG29" s="6">
        <f>[1]Sheet1!AG29*114.70588%</f>
        <v>0</v>
      </c>
      <c r="AH29" s="6">
        <f>[1]Sheet1!AH29*114.70588%</f>
        <v>0</v>
      </c>
      <c r="AI29" s="6">
        <f>[1]Sheet1!AI29*114.70588%</f>
        <v>0</v>
      </c>
      <c r="AJ29" s="6">
        <f>[1]Sheet1!AJ29*114.70588%</f>
        <v>0</v>
      </c>
      <c r="AK29" s="6">
        <f t="shared" si="0"/>
        <v>35808.804502119907</v>
      </c>
      <c r="AL29" s="6">
        <f>[2]AGRI!AL29</f>
        <v>2864.5580193041378</v>
      </c>
      <c r="AM29" s="6">
        <f t="shared" si="1"/>
        <v>2864.5580193041378</v>
      </c>
      <c r="AN29" s="6">
        <f>[2]AGRI!AO29*116.68%</f>
        <v>23362.724516334263</v>
      </c>
      <c r="AO29" s="6">
        <f>[2]AGRI!AP29*116.68%</f>
        <v>0</v>
      </c>
      <c r="AP29" s="6">
        <f>[2]AGRI!AQ29*116.68%</f>
        <v>0</v>
      </c>
      <c r="AQ29" s="6">
        <f t="shared" si="2"/>
        <v>23362.724516334263</v>
      </c>
      <c r="AR29" s="6">
        <f t="shared" si="3"/>
        <v>62036.087037758305</v>
      </c>
      <c r="AS29" s="5" t="s">
        <v>69</v>
      </c>
    </row>
    <row r="30" spans="1:45" x14ac:dyDescent="0.25">
      <c r="A30" s="5" t="s">
        <v>70</v>
      </c>
      <c r="B30" s="6">
        <f>[1]Sheet1!B30*108.89405%</f>
        <v>22643.989343569396</v>
      </c>
      <c r="C30" s="6">
        <v>7694</v>
      </c>
      <c r="D30" s="6">
        <f>[1]Sheet1!D30*108.89405%</f>
        <v>29084.847861538292</v>
      </c>
      <c r="E30" s="6">
        <f>[1]Sheet1!E30*108.89405%</f>
        <v>6580.8976854159264</v>
      </c>
      <c r="F30" s="6">
        <v>5441.5284775219989</v>
      </c>
      <c r="G30" s="6">
        <v>5575</v>
      </c>
      <c r="H30" s="6">
        <v>4873.4997040640983</v>
      </c>
      <c r="I30" s="6">
        <f>[1]Sheet1!I30*108.89405%</f>
        <v>12798.323358990598</v>
      </c>
      <c r="J30" s="6">
        <v>10354</v>
      </c>
      <c r="K30" s="6">
        <f>[1]Sheet1!K30*108.89405%</f>
        <v>2695.9612125586996</v>
      </c>
      <c r="L30" s="6">
        <f>[1]Sheet1!L30*108.89405%</f>
        <v>0</v>
      </c>
      <c r="M30" s="6">
        <v>3073</v>
      </c>
      <c r="N30" s="6">
        <v>2335</v>
      </c>
      <c r="O30" s="6">
        <f>[1]Sheet1!O30*108.89405%</f>
        <v>1792.0558173217846</v>
      </c>
      <c r="P30" s="6">
        <v>2874</v>
      </c>
      <c r="Q30" s="6">
        <v>2423</v>
      </c>
      <c r="R30" s="6">
        <f>[1]Sheet1!R30*108.89405%</f>
        <v>0</v>
      </c>
      <c r="S30" s="6">
        <f>[1]Sheet1!S30*108.89405%</f>
        <v>5590.8173528679836</v>
      </c>
      <c r="T30" s="6">
        <v>2340.6595395973995</v>
      </c>
      <c r="U30" s="6">
        <f>[1]Sheet1!U30*108.89405%</f>
        <v>521.2104809199999</v>
      </c>
      <c r="V30" s="6">
        <v>3231</v>
      </c>
      <c r="W30" s="6">
        <v>301</v>
      </c>
      <c r="X30" s="6">
        <v>1861</v>
      </c>
      <c r="Y30" s="6">
        <f>[1]Sheet1!Y30*108.89405%</f>
        <v>0</v>
      </c>
      <c r="Z30" s="6">
        <f>[1]Sheet1!Z30*108.89405%</f>
        <v>598.0890268556999</v>
      </c>
      <c r="AA30" s="6">
        <v>231</v>
      </c>
      <c r="AB30" s="6">
        <f>[1]Sheet1!AB30*108.89405%</f>
        <v>0</v>
      </c>
      <c r="AC30" s="6">
        <f>[1]Sheet1!AC30*108.89405%</f>
        <v>0</v>
      </c>
      <c r="AD30" s="6">
        <f>[1]Sheet1!AD30*108.89405%</f>
        <v>0</v>
      </c>
      <c r="AE30" s="6">
        <f>[1]Sheet1!AE30*108.89405%</f>
        <v>2182.5688888524996</v>
      </c>
      <c r="AF30" s="6">
        <v>1230</v>
      </c>
      <c r="AG30" s="6">
        <v>515</v>
      </c>
      <c r="AH30" s="6">
        <f>[1]Sheet1!AH30*108.89405%</f>
        <v>0</v>
      </c>
      <c r="AI30" s="6">
        <f>[1]Sheet1!AI30*108.89405%</f>
        <v>0</v>
      </c>
      <c r="AJ30" s="6">
        <f>[1]Sheet1!AJ30*108.89405%</f>
        <v>0</v>
      </c>
      <c r="AK30" s="6">
        <f t="shared" si="0"/>
        <v>138841.44875007437</v>
      </c>
      <c r="AL30" s="6">
        <f>[2]AGRI!AL30</f>
        <v>11433.341138511707</v>
      </c>
      <c r="AM30" s="6">
        <f t="shared" si="1"/>
        <v>11433.341138511707</v>
      </c>
      <c r="AN30" s="6">
        <f>[2]AGRI!AO30*116.68%</f>
        <v>24863.027459599441</v>
      </c>
      <c r="AO30" s="6">
        <f>[2]AGRI!AP30*116.68%</f>
        <v>0</v>
      </c>
      <c r="AP30" s="6">
        <f>[2]AGRI!AQ30*116.68%</f>
        <v>0</v>
      </c>
      <c r="AQ30" s="6">
        <f t="shared" si="2"/>
        <v>24863.027459599441</v>
      </c>
      <c r="AR30" s="6">
        <f t="shared" si="3"/>
        <v>175137.81734818552</v>
      </c>
      <c r="AS30" s="5" t="s">
        <v>70</v>
      </c>
    </row>
    <row r="31" spans="1:45" x14ac:dyDescent="0.25">
      <c r="A31" s="5" t="s">
        <v>71</v>
      </c>
      <c r="B31" s="6">
        <f>[1]Sheet1!B31*94.95963%</f>
        <v>36596.393237604061</v>
      </c>
      <c r="C31" s="6">
        <v>22591</v>
      </c>
      <c r="D31" s="6">
        <f>[1]Sheet1!D31*94.95963%</f>
        <v>3176.2808295437767</v>
      </c>
      <c r="E31" s="6">
        <f>[1]Sheet1!E31*94.95963%</f>
        <v>1889.3785485517233</v>
      </c>
      <c r="F31" s="6">
        <v>4308</v>
      </c>
      <c r="G31" s="6">
        <v>1470.988175738441</v>
      </c>
      <c r="H31" s="6">
        <v>0</v>
      </c>
      <c r="I31" s="6">
        <v>2806</v>
      </c>
      <c r="J31" s="6">
        <v>3357.0545393400707</v>
      </c>
      <c r="K31" s="6">
        <f>[1]Sheet1!K31*94.95963%</f>
        <v>0</v>
      </c>
      <c r="L31" s="6">
        <f>[1]Sheet1!L31*94.95963%</f>
        <v>0</v>
      </c>
      <c r="M31" s="6">
        <f>[1]Sheet1!M31*94.95963%</f>
        <v>0</v>
      </c>
      <c r="N31" s="6">
        <v>1094</v>
      </c>
      <c r="O31" s="6">
        <f>[1]Sheet1!O31*94.95963%</f>
        <v>0</v>
      </c>
      <c r="P31" s="6">
        <f>[1]Sheet1!P31*94.95963%</f>
        <v>0</v>
      </c>
      <c r="Q31" s="6">
        <f>[1]Sheet1!Q31*94.95963%</f>
        <v>0</v>
      </c>
      <c r="R31" s="6">
        <f>[1]Sheet1!R31*94.95963%</f>
        <v>0</v>
      </c>
      <c r="S31" s="6">
        <f>[1]Sheet1!S31*94.95963%</f>
        <v>506.78397193067997</v>
      </c>
      <c r="T31" s="6">
        <v>7258.6020038927409</v>
      </c>
      <c r="U31" s="6">
        <f>[1]Sheet1!U31*94.95963%</f>
        <v>0</v>
      </c>
      <c r="V31" s="6">
        <f>[1]Sheet1!V31*94.95963%</f>
        <v>0</v>
      </c>
      <c r="W31" s="6">
        <f>[1]Sheet1!W31*94.95963%</f>
        <v>0</v>
      </c>
      <c r="X31" s="6">
        <f>[1]Sheet1!X31*94.95963%</f>
        <v>0</v>
      </c>
      <c r="Y31" s="6">
        <f>[1]Sheet1!Y31*94.95963%</f>
        <v>0</v>
      </c>
      <c r="Z31" s="6">
        <f>[1]Sheet1!Z31*94.95963%</f>
        <v>0</v>
      </c>
      <c r="AA31" s="6">
        <f>[1]Sheet1!AA31*94.95963%</f>
        <v>0</v>
      </c>
      <c r="AB31" s="6">
        <f>[1]Sheet1!AB31*94.95963%</f>
        <v>0</v>
      </c>
      <c r="AC31" s="6">
        <f>[1]Sheet1!AC31*94.95963%</f>
        <v>0</v>
      </c>
      <c r="AD31" s="6">
        <f>[1]Sheet1!AD31*94.95963%</f>
        <v>0</v>
      </c>
      <c r="AE31" s="6">
        <f>[1]Sheet1!AE31*94.95963%</f>
        <v>340.886079774</v>
      </c>
      <c r="AF31" s="6">
        <f>[1]Sheet1!AF31*94.95963%</f>
        <v>0</v>
      </c>
      <c r="AG31" s="6">
        <f>[1]Sheet1!AG31*94.95963%</f>
        <v>0</v>
      </c>
      <c r="AH31" s="6">
        <f>[1]Sheet1!AH31*94.95963%</f>
        <v>0</v>
      </c>
      <c r="AI31" s="6">
        <f>[1]Sheet1!AI31*94.95963%</f>
        <v>0</v>
      </c>
      <c r="AJ31" s="6">
        <f>[1]Sheet1!AJ31*94.95963%</f>
        <v>0</v>
      </c>
      <c r="AK31" s="6">
        <f t="shared" si="0"/>
        <v>85395.367386375496</v>
      </c>
      <c r="AL31" s="6">
        <f>[2]AGRI!AL31</f>
        <v>3463.6543624585865</v>
      </c>
      <c r="AM31" s="6">
        <f t="shared" si="1"/>
        <v>3463.6543624585865</v>
      </c>
      <c r="AN31" s="6">
        <f>[2]AGRI!AO31*116.68%</f>
        <v>0</v>
      </c>
      <c r="AO31" s="6">
        <f>[2]AGRI!AP31*116.68%</f>
        <v>0</v>
      </c>
      <c r="AP31" s="6">
        <f>[2]AGRI!AQ31*116.68%</f>
        <v>49454.817999999999</v>
      </c>
      <c r="AQ31" s="6">
        <f t="shared" si="2"/>
        <v>49454.817999999999</v>
      </c>
      <c r="AR31" s="6">
        <f t="shared" si="3"/>
        <v>138313.83974883409</v>
      </c>
      <c r="AS31" s="5" t="s">
        <v>71</v>
      </c>
    </row>
    <row r="32" spans="1:45" x14ac:dyDescent="0.25">
      <c r="A32" s="5" t="s">
        <v>72</v>
      </c>
      <c r="B32" s="6">
        <f>[1]Sheet1!B32*92.17219%</f>
        <v>18326.325182772638</v>
      </c>
      <c r="C32" s="6">
        <f>[1]Sheet1!C32*92.17219%</f>
        <v>7671.3315143720138</v>
      </c>
      <c r="D32" s="6">
        <f>[1]Sheet1!D32*92.17219%</f>
        <v>46989.33305770615</v>
      </c>
      <c r="E32" s="6">
        <f>[1]Sheet1!E32*92.17219%</f>
        <v>3695.3051417329798</v>
      </c>
      <c r="F32" s="6">
        <v>1843.6769212046599</v>
      </c>
      <c r="G32" s="6">
        <v>5946.178250825069</v>
      </c>
      <c r="H32" s="6">
        <v>0</v>
      </c>
      <c r="I32" s="6">
        <f>[1]Sheet1!I32*92.17219%</f>
        <v>9144.4618646935087</v>
      </c>
      <c r="J32" s="6">
        <v>6537.1564168406458</v>
      </c>
      <c r="K32" s="6">
        <f>[1]Sheet1!K32*92.17219%</f>
        <v>0</v>
      </c>
      <c r="L32" s="6">
        <f>[1]Sheet1!L32*92.17219%</f>
        <v>0</v>
      </c>
      <c r="M32" s="6">
        <f>[1]Sheet1!M32*92.17219%</f>
        <v>0</v>
      </c>
      <c r="N32" s="6">
        <v>730</v>
      </c>
      <c r="O32" s="6">
        <f>[1]Sheet1!O32*92.17219%</f>
        <v>0</v>
      </c>
      <c r="P32" s="6">
        <f>[1]Sheet1!P32*92.17219%</f>
        <v>0</v>
      </c>
      <c r="Q32" s="6">
        <f>[1]Sheet1!Q32*92.17219%</f>
        <v>0</v>
      </c>
      <c r="R32" s="6">
        <f>[1]Sheet1!R32*92.17219%</f>
        <v>0</v>
      </c>
      <c r="S32" s="6">
        <f>[1]Sheet1!S32*92.17219%</f>
        <v>2563.8866987006036</v>
      </c>
      <c r="T32" s="6">
        <v>2885.5911363397004</v>
      </c>
      <c r="U32" s="6">
        <f>[1]Sheet1!U32*92.17219%</f>
        <v>0</v>
      </c>
      <c r="V32" s="6">
        <f>[1]Sheet1!V32*92.17219%</f>
        <v>0</v>
      </c>
      <c r="W32" s="6">
        <f>[1]Sheet1!W32*92.17219%</f>
        <v>0</v>
      </c>
      <c r="X32" s="6">
        <f>[1]Sheet1!X32*92.17219%</f>
        <v>0</v>
      </c>
      <c r="Y32" s="6">
        <f>[1]Sheet1!Y32*92.17219%</f>
        <v>0</v>
      </c>
      <c r="Z32" s="6">
        <f>[1]Sheet1!Z32*92.17219%</f>
        <v>0</v>
      </c>
      <c r="AA32" s="6">
        <f>[1]Sheet1!AA32*92.17219%</f>
        <v>0</v>
      </c>
      <c r="AB32" s="6">
        <f>[1]Sheet1!AB32*92.17219%</f>
        <v>0</v>
      </c>
      <c r="AC32" s="6">
        <f>[1]Sheet1!AC32*92.17219%</f>
        <v>0</v>
      </c>
      <c r="AD32" s="6">
        <f>[1]Sheet1!AD32*92.17219%</f>
        <v>0</v>
      </c>
      <c r="AE32" s="6">
        <f>[1]Sheet1!AE32*92.17219%</f>
        <v>0</v>
      </c>
      <c r="AF32" s="6">
        <f>[1]Sheet1!AF32*92.17219%</f>
        <v>0</v>
      </c>
      <c r="AG32" s="6">
        <f>[1]Sheet1!AG32*92.17219%</f>
        <v>0</v>
      </c>
      <c r="AH32" s="6">
        <f>[1]Sheet1!AH32*92.17219%</f>
        <v>0</v>
      </c>
      <c r="AI32" s="6">
        <f>[1]Sheet1!AI32*92.17219%</f>
        <v>0</v>
      </c>
      <c r="AJ32" s="6">
        <f>[1]Sheet1!AJ32*92.17219%</f>
        <v>0</v>
      </c>
      <c r="AK32" s="6">
        <f t="shared" si="0"/>
        <v>106333.24618518799</v>
      </c>
      <c r="AL32" s="6">
        <f>[2]AGRI!AL32</f>
        <v>2351.0581983298352</v>
      </c>
      <c r="AM32" s="6">
        <f t="shared" si="1"/>
        <v>2351.0581983298352</v>
      </c>
      <c r="AN32" s="6">
        <f>[2]AGRI!AO32*116.68%</f>
        <v>51350.440628446202</v>
      </c>
      <c r="AO32" s="6">
        <f>[2]AGRI!AP32*116.68%</f>
        <v>0</v>
      </c>
      <c r="AP32" s="6">
        <f>[2]AGRI!AQ32*116.68%</f>
        <v>0</v>
      </c>
      <c r="AQ32" s="6">
        <f t="shared" si="2"/>
        <v>51350.440628446202</v>
      </c>
      <c r="AR32" s="6">
        <f t="shared" si="3"/>
        <v>160034.74501196403</v>
      </c>
      <c r="AS32" s="5" t="s">
        <v>72</v>
      </c>
    </row>
    <row r="33" spans="1:45" x14ac:dyDescent="0.25">
      <c r="A33" s="5" t="s">
        <v>73</v>
      </c>
      <c r="B33" s="6">
        <f>[1]Sheet1!B33*88.52984%</f>
        <v>10719.543074187359</v>
      </c>
      <c r="C33" s="6">
        <f>[1]Sheet1!C33*88.52984%</f>
        <v>3689.7093119275191</v>
      </c>
      <c r="D33" s="6">
        <f>[1]Sheet1!D33*88.52984%</f>
        <v>3245.1956447312887</v>
      </c>
      <c r="E33" s="6">
        <f>[1]Sheet1!E33*88.52984%</f>
        <v>0</v>
      </c>
      <c r="F33" s="6">
        <v>0</v>
      </c>
      <c r="G33" s="6">
        <v>0</v>
      </c>
      <c r="H33" s="6">
        <v>282.80441963199996</v>
      </c>
      <c r="I33" s="6">
        <f>[1]Sheet1!I33*88.52984%</f>
        <v>4880.4165374820786</v>
      </c>
      <c r="J33" s="6">
        <v>0</v>
      </c>
      <c r="K33" s="6">
        <f>[1]Sheet1!K33*88.52984%</f>
        <v>0</v>
      </c>
      <c r="L33" s="6">
        <f>[1]Sheet1!L33*88.52984%</f>
        <v>0</v>
      </c>
      <c r="M33" s="6">
        <f>[1]Sheet1!M33*88.52984%</f>
        <v>0</v>
      </c>
      <c r="N33" s="6">
        <f>[1]Sheet1!N33*88.52984%</f>
        <v>0</v>
      </c>
      <c r="O33" s="6">
        <f>[1]Sheet1!O33*88.52984%</f>
        <v>0</v>
      </c>
      <c r="P33" s="6">
        <f>[1]Sheet1!P33*88.52984%</f>
        <v>0</v>
      </c>
      <c r="Q33" s="6">
        <f>[1]Sheet1!Q33*88.52984%</f>
        <v>0</v>
      </c>
      <c r="R33" s="6">
        <f>[1]Sheet1!R33*88.52984%</f>
        <v>0</v>
      </c>
      <c r="S33" s="6">
        <f>[1]Sheet1!S33*88.52984%</f>
        <v>0</v>
      </c>
      <c r="T33" s="6">
        <v>1250.1505234205083</v>
      </c>
      <c r="U33" s="6">
        <f>[1]Sheet1!U33*88.52984%</f>
        <v>0</v>
      </c>
      <c r="V33" s="6">
        <f>[1]Sheet1!V33*88.52984%</f>
        <v>0</v>
      </c>
      <c r="W33" s="6">
        <f>[1]Sheet1!W33*88.52984%</f>
        <v>0</v>
      </c>
      <c r="X33" s="6">
        <f>[1]Sheet1!X33*88.52984%</f>
        <v>0</v>
      </c>
      <c r="Y33" s="6">
        <f>[1]Sheet1!Y33*88.52984%</f>
        <v>0</v>
      </c>
      <c r="Z33" s="6">
        <f>[1]Sheet1!Z33*88.52984%</f>
        <v>0</v>
      </c>
      <c r="AA33" s="6">
        <f>[1]Sheet1!AA33*88.52984%</f>
        <v>0</v>
      </c>
      <c r="AB33" s="6">
        <f>[1]Sheet1!AB33*88.52984%</f>
        <v>0</v>
      </c>
      <c r="AC33" s="6">
        <f>[1]Sheet1!AC33*88.52984%</f>
        <v>0</v>
      </c>
      <c r="AD33" s="6">
        <f>[1]Sheet1!AD33*88.52984%</f>
        <v>0</v>
      </c>
      <c r="AE33" s="6">
        <f>[1]Sheet1!AE33*88.52984%</f>
        <v>0</v>
      </c>
      <c r="AF33" s="6">
        <f>[1]Sheet1!AF33*88.52984%</f>
        <v>0</v>
      </c>
      <c r="AG33" s="6">
        <f>[1]Sheet1!AG33*88.52984%</f>
        <v>0</v>
      </c>
      <c r="AH33" s="6">
        <f>[1]Sheet1!AH33*88.52984%</f>
        <v>0</v>
      </c>
      <c r="AI33" s="6">
        <f>[1]Sheet1!AI33*88.52984%</f>
        <v>0</v>
      </c>
      <c r="AJ33" s="6">
        <f>[1]Sheet1!AJ33*88.52984%</f>
        <v>0</v>
      </c>
      <c r="AK33" s="6">
        <f t="shared" si="0"/>
        <v>24067.819511380756</v>
      </c>
      <c r="AL33" s="6">
        <f>[2]AGRI!AL33</f>
        <v>0</v>
      </c>
      <c r="AM33" s="6">
        <f t="shared" si="1"/>
        <v>0</v>
      </c>
      <c r="AN33" s="6">
        <f>[2]AGRI!AO33*116.68%</f>
        <v>0</v>
      </c>
      <c r="AO33" s="6">
        <f>[2]AGRI!AP33*116.68%</f>
        <v>0</v>
      </c>
      <c r="AP33" s="6">
        <f>[2]AGRI!AQ33*116.68%</f>
        <v>39637.947730666216</v>
      </c>
      <c r="AQ33" s="6">
        <f t="shared" si="2"/>
        <v>39637.947730666216</v>
      </c>
      <c r="AR33" s="6">
        <f t="shared" si="3"/>
        <v>63705.767242046975</v>
      </c>
      <c r="AS33" s="5" t="s">
        <v>73</v>
      </c>
    </row>
    <row r="34" spans="1:45" x14ac:dyDescent="0.25">
      <c r="A34" s="5" t="s">
        <v>74</v>
      </c>
      <c r="B34" s="6">
        <f>[1]Sheet1!B34*93.70754%</f>
        <v>22001.114096240435</v>
      </c>
      <c r="C34" s="6">
        <f>[1]Sheet1!C34*93.70754%</f>
        <v>28558.502365687153</v>
      </c>
      <c r="D34" s="6">
        <f>[1]Sheet1!D34*93.70754%</f>
        <v>13044.134360204118</v>
      </c>
      <c r="E34" s="6">
        <f>[1]Sheet1!E34*93.70754%</f>
        <v>5220.0603369152395</v>
      </c>
      <c r="F34" s="6">
        <v>2757.1927919378795</v>
      </c>
      <c r="G34" s="6">
        <v>3118.8452315035006</v>
      </c>
      <c r="H34" s="6">
        <v>11717</v>
      </c>
      <c r="I34" s="6">
        <f>[1]Sheet1!I34*93.70754%</f>
        <v>6458.8228646166062</v>
      </c>
      <c r="J34" s="6">
        <v>3477.051171840802</v>
      </c>
      <c r="K34" s="6">
        <f>[1]Sheet1!K34*93.70754%</f>
        <v>2223.9851462849811</v>
      </c>
      <c r="L34" s="6">
        <f>[1]Sheet1!L34*93.70754%</f>
        <v>0</v>
      </c>
      <c r="M34" s="6">
        <f>[1]Sheet1!M34*93.70754%</f>
        <v>0</v>
      </c>
      <c r="N34" s="6">
        <v>885</v>
      </c>
      <c r="O34" s="6">
        <f>[1]Sheet1!O34*93.70754%</f>
        <v>4305.5083283175209</v>
      </c>
      <c r="P34" s="6">
        <f>[1]Sheet1!P34*93.70754%</f>
        <v>1134.5851233515507</v>
      </c>
      <c r="Q34" s="6">
        <f>[1]Sheet1!Q34*93.70754%</f>
        <v>1760.4479451147997</v>
      </c>
      <c r="R34" s="6">
        <f>[1]Sheet1!R34*93.70754%</f>
        <v>0</v>
      </c>
      <c r="S34" s="6">
        <f>[1]Sheet1!S34*93.70754%</f>
        <v>5037.0872468518382</v>
      </c>
      <c r="T34" s="6">
        <v>5037.1042563583451</v>
      </c>
      <c r="U34" s="6">
        <f>[1]Sheet1!U34*93.70754%</f>
        <v>717.63483112959989</v>
      </c>
      <c r="V34" s="6">
        <v>1034</v>
      </c>
      <c r="W34" s="6">
        <f>[1]Sheet1!W34*93.70754%</f>
        <v>0</v>
      </c>
      <c r="X34" s="6">
        <f>[1]Sheet1!X34*93.70754%</f>
        <v>0</v>
      </c>
      <c r="Y34" s="6">
        <f>[1]Sheet1!Y34*93.70754%</f>
        <v>0</v>
      </c>
      <c r="Z34" s="6">
        <f>[1]Sheet1!Z34*93.70754%</f>
        <v>955.04871338300006</v>
      </c>
      <c r="AA34" s="6">
        <f>[1]Sheet1!AA34*93.70754%</f>
        <v>0</v>
      </c>
      <c r="AB34" s="6">
        <f>[1]Sheet1!AB34*93.70754%</f>
        <v>0</v>
      </c>
      <c r="AC34" s="6">
        <f>[1]Sheet1!AC34*93.70754%</f>
        <v>0</v>
      </c>
      <c r="AD34" s="6">
        <f>[1]Sheet1!AD34*93.70754%</f>
        <v>0</v>
      </c>
      <c r="AE34" s="6">
        <f>[1]Sheet1!AE34*93.70754%</f>
        <v>695.20874265679981</v>
      </c>
      <c r="AF34" s="6">
        <v>723</v>
      </c>
      <c r="AG34" s="6">
        <f>[1]Sheet1!AG34*93.70754%</f>
        <v>0</v>
      </c>
      <c r="AH34" s="6">
        <f>[1]Sheet1!AH34*93.70754%</f>
        <v>0</v>
      </c>
      <c r="AI34" s="6">
        <v>837</v>
      </c>
      <c r="AJ34" s="6">
        <f>[1]Sheet1!AJ34*93.70754%</f>
        <v>0</v>
      </c>
      <c r="AK34" s="6">
        <f t="shared" si="0"/>
        <v>121698.33355239418</v>
      </c>
      <c r="AL34" s="6">
        <f>[2]AGRI!AL34</f>
        <v>3398.1732751491772</v>
      </c>
      <c r="AM34" s="6">
        <f t="shared" si="1"/>
        <v>3398.1732751491772</v>
      </c>
      <c r="AN34" s="6">
        <f>[2]AGRI!AO34*116.68%</f>
        <v>0</v>
      </c>
      <c r="AO34" s="6">
        <f>[2]AGRI!AP34*116.68%</f>
        <v>63758.339195085035</v>
      </c>
      <c r="AP34" s="6">
        <f>[2]AGRI!AQ34*116.68%</f>
        <v>0</v>
      </c>
      <c r="AQ34" s="6">
        <f t="shared" si="2"/>
        <v>63758.339195085035</v>
      </c>
      <c r="AR34" s="6">
        <f t="shared" si="3"/>
        <v>188854.84602262839</v>
      </c>
      <c r="AS34" s="5" t="s">
        <v>74</v>
      </c>
    </row>
    <row r="35" spans="1:45" x14ac:dyDescent="0.25">
      <c r="A35" s="5" t="s">
        <v>75</v>
      </c>
      <c r="B35" s="6">
        <f>[1]Sheet1!B35*102.708%</f>
        <v>18495.280112471999</v>
      </c>
      <c r="C35" s="6">
        <v>25448</v>
      </c>
      <c r="D35" s="6">
        <f>[1]Sheet1!D35*102.708%</f>
        <v>15463.045097023933</v>
      </c>
      <c r="E35" s="6">
        <f>[1]Sheet1!E35*102.708%</f>
        <v>2830.1649507194506</v>
      </c>
      <c r="F35" s="6">
        <v>2845</v>
      </c>
      <c r="G35" s="6">
        <v>0</v>
      </c>
      <c r="H35" s="6">
        <v>3503.1467010303077</v>
      </c>
      <c r="I35" s="6">
        <f>[1]Sheet1!I35*102.708%</f>
        <v>8233.0973136719986</v>
      </c>
      <c r="J35" s="6">
        <v>6760</v>
      </c>
      <c r="K35" s="6">
        <v>2410</v>
      </c>
      <c r="L35" s="6">
        <f>[1]Sheet1!L35*102.708%</f>
        <v>0</v>
      </c>
      <c r="M35" s="6">
        <f>[1]Sheet1!M35*102.708%</f>
        <v>0</v>
      </c>
      <c r="N35" s="6">
        <f>[1]Sheet1!N35*102.708%</f>
        <v>0</v>
      </c>
      <c r="O35" s="6">
        <f>[1]Sheet1!O35*102.708%</f>
        <v>0</v>
      </c>
      <c r="P35" s="6">
        <f>[1]Sheet1!P35*102.708%</f>
        <v>0</v>
      </c>
      <c r="Q35" s="6">
        <f>[1]Sheet1!Q35*102.708%</f>
        <v>0</v>
      </c>
      <c r="R35" s="6">
        <f>[1]Sheet1!R35*102.708%</f>
        <v>0</v>
      </c>
      <c r="S35" s="6">
        <f>[1]Sheet1!S35*102.708%</f>
        <v>0</v>
      </c>
      <c r="T35" s="6">
        <v>567.60157119999985</v>
      </c>
      <c r="U35" s="6">
        <f>[1]Sheet1!U35*102.708%</f>
        <v>0</v>
      </c>
      <c r="V35" s="6">
        <f>[1]Sheet1!V35*102.708%</f>
        <v>0</v>
      </c>
      <c r="W35" s="6">
        <f>[1]Sheet1!W35*102.708%</f>
        <v>0</v>
      </c>
      <c r="X35" s="6">
        <f>[1]Sheet1!X35*102.708%</f>
        <v>0</v>
      </c>
      <c r="Y35" s="6">
        <f>[1]Sheet1!Y35*102.708%</f>
        <v>0</v>
      </c>
      <c r="Z35" s="6">
        <f>[1]Sheet1!Z35*102.708%</f>
        <v>0</v>
      </c>
      <c r="AA35" s="6">
        <f>[1]Sheet1!AA35*102.708%</f>
        <v>0</v>
      </c>
      <c r="AB35" s="6">
        <f>[1]Sheet1!AB35*102.708%</f>
        <v>0</v>
      </c>
      <c r="AC35" s="6">
        <f>[1]Sheet1!AC35*102.708%</f>
        <v>0</v>
      </c>
      <c r="AD35" s="6">
        <f>[1]Sheet1!AD35*102.708%</f>
        <v>0</v>
      </c>
      <c r="AE35" s="6">
        <f>[1]Sheet1!AE35*102.708%</f>
        <v>0</v>
      </c>
      <c r="AF35" s="6">
        <f>[1]Sheet1!AF35*102.708%</f>
        <v>0</v>
      </c>
      <c r="AG35" s="6">
        <f>[1]Sheet1!AG35*102.708%</f>
        <v>0</v>
      </c>
      <c r="AH35" s="6">
        <f>[1]Sheet1!AH35*102.708%</f>
        <v>0</v>
      </c>
      <c r="AI35" s="6">
        <f>[1]Sheet1!AI35*102.708%</f>
        <v>0</v>
      </c>
      <c r="AJ35" s="6">
        <f>[1]Sheet1!AJ35*102.708%</f>
        <v>0</v>
      </c>
      <c r="AK35" s="6">
        <f t="shared" si="0"/>
        <v>86555.335746117678</v>
      </c>
      <c r="AL35" s="6">
        <f>[2]AGRI!AL35</f>
        <v>0</v>
      </c>
      <c r="AM35" s="6">
        <f t="shared" si="1"/>
        <v>0</v>
      </c>
      <c r="AN35" s="6">
        <f>[2]AGRI!AO35*116.68%</f>
        <v>0</v>
      </c>
      <c r="AO35" s="6">
        <f>[2]AGRI!AP35*116.68%</f>
        <v>0</v>
      </c>
      <c r="AP35" s="6">
        <f>[2]AGRI!AQ35*116.68%</f>
        <v>65050.266800000005</v>
      </c>
      <c r="AQ35" s="6">
        <f t="shared" si="2"/>
        <v>65050.266800000005</v>
      </c>
      <c r="AR35" s="6">
        <f t="shared" si="3"/>
        <v>151605.60254611768</v>
      </c>
      <c r="AS35" s="5" t="s">
        <v>75</v>
      </c>
    </row>
    <row r="36" spans="1:45" x14ac:dyDescent="0.25">
      <c r="A36" s="5" t="s">
        <v>76</v>
      </c>
      <c r="B36" s="6">
        <f>[1]Sheet1!B36*116.31969%</f>
        <v>1538.0289586466999</v>
      </c>
      <c r="C36" s="6">
        <f>[1]Sheet1!C36*116.31969%</f>
        <v>727.95397771241994</v>
      </c>
      <c r="D36" s="6">
        <f>[1]Sheet1!D36*116.31969%</f>
        <v>1824.7565292179397</v>
      </c>
      <c r="E36" s="6">
        <f>[1]Sheet1!E36*116.31969%</f>
        <v>3751.1204014052992</v>
      </c>
      <c r="F36" s="6">
        <v>1270.9181148099344</v>
      </c>
      <c r="G36" s="6">
        <v>612.316089554987</v>
      </c>
      <c r="H36" s="6">
        <v>104.18814105399997</v>
      </c>
      <c r="I36" s="6">
        <f>[1]Sheet1!I36*116.31969%</f>
        <v>1727.3248304801398</v>
      </c>
      <c r="J36" s="6">
        <v>764.16134895672042</v>
      </c>
      <c r="K36" s="6">
        <f>[1]Sheet1!K36*116.31969%</f>
        <v>0</v>
      </c>
      <c r="L36" s="6">
        <f>[1]Sheet1!L36*116.31969%</f>
        <v>0</v>
      </c>
      <c r="M36" s="6">
        <f>[1]Sheet1!M36*116.31969%</f>
        <v>0</v>
      </c>
      <c r="N36" s="6">
        <f>[1]Sheet1!N36*116.31969%</f>
        <v>0</v>
      </c>
      <c r="O36" s="6">
        <f>[1]Sheet1!O36*116.31969%</f>
        <v>1530.6811492752181</v>
      </c>
      <c r="P36" s="6">
        <f>[1]Sheet1!P36*116.31969%</f>
        <v>0</v>
      </c>
      <c r="Q36" s="6">
        <f>[1]Sheet1!Q36*116.31969%</f>
        <v>0</v>
      </c>
      <c r="R36" s="6">
        <f>[1]Sheet1!R36*116.31969%</f>
        <v>0</v>
      </c>
      <c r="S36" s="6">
        <f>[1]Sheet1!S36*116.31969%</f>
        <v>0</v>
      </c>
      <c r="T36" s="6">
        <v>0</v>
      </c>
      <c r="U36" s="6">
        <f>[1]Sheet1!U36*116.31969%</f>
        <v>0</v>
      </c>
      <c r="V36" s="6">
        <f>[1]Sheet1!V36*116.31969%</f>
        <v>0</v>
      </c>
      <c r="W36" s="6">
        <f>[1]Sheet1!W36*116.31969%</f>
        <v>0</v>
      </c>
      <c r="X36" s="6">
        <f>[1]Sheet1!X36*116.31969%</f>
        <v>0</v>
      </c>
      <c r="Y36" s="6">
        <f>[1]Sheet1!Y36*116.31969%</f>
        <v>0</v>
      </c>
      <c r="Z36" s="6">
        <f>[1]Sheet1!Z36*116.31969%</f>
        <v>0</v>
      </c>
      <c r="AA36" s="6">
        <f>[1]Sheet1!AA36*116.31969%</f>
        <v>0</v>
      </c>
      <c r="AB36" s="6">
        <f>[1]Sheet1!AB36*116.31969%</f>
        <v>0</v>
      </c>
      <c r="AC36" s="6">
        <f>[1]Sheet1!AC36*116.31969%</f>
        <v>0</v>
      </c>
      <c r="AD36" s="6">
        <f>[1]Sheet1!AD36*116.31969%</f>
        <v>0</v>
      </c>
      <c r="AE36" s="6">
        <f>[1]Sheet1!AE36*116.31969%</f>
        <v>0</v>
      </c>
      <c r="AF36" s="6">
        <f>[1]Sheet1!AF36*116.31969%</f>
        <v>707.07575655431992</v>
      </c>
      <c r="AG36" s="6">
        <f>[1]Sheet1!AG36*116.31969%</f>
        <v>0</v>
      </c>
      <c r="AH36" s="6">
        <f>[1]Sheet1!AH36*116.31969%</f>
        <v>0</v>
      </c>
      <c r="AI36" s="6">
        <f>[1]Sheet1!AI36*116.31969%</f>
        <v>0</v>
      </c>
      <c r="AJ36" s="6">
        <f>[1]Sheet1!AJ36*116.31969%</f>
        <v>0</v>
      </c>
      <c r="AK36" s="6">
        <f t="shared" si="0"/>
        <v>14558.525297667678</v>
      </c>
      <c r="AL36" s="6">
        <f>[2]AGRI!AL36</f>
        <v>814.20355860151335</v>
      </c>
      <c r="AM36" s="6">
        <f t="shared" si="1"/>
        <v>814.20355860151335</v>
      </c>
      <c r="AN36" s="6">
        <f>[2]AGRI!AO36*116.68%</f>
        <v>0</v>
      </c>
      <c r="AO36" s="6">
        <v>13235</v>
      </c>
      <c r="AP36" s="6">
        <f>[2]AGRI!AQ36*116.68%</f>
        <v>0</v>
      </c>
      <c r="AQ36" s="6">
        <f t="shared" si="2"/>
        <v>13235</v>
      </c>
      <c r="AR36" s="6">
        <f t="shared" si="3"/>
        <v>28607.72885626919</v>
      </c>
      <c r="AS36" s="5" t="s">
        <v>76</v>
      </c>
    </row>
    <row r="37" spans="1:45" x14ac:dyDescent="0.25">
      <c r="A37" s="5" t="s">
        <v>77</v>
      </c>
      <c r="B37" s="6">
        <f>[1]Sheet1!B37*107.58286%</f>
        <v>2143.4152770953997</v>
      </c>
      <c r="C37" s="6">
        <f>[1]Sheet1!C37*107.58286%</f>
        <v>961.64036756171993</v>
      </c>
      <c r="D37" s="6">
        <f>[1]Sheet1!D37*107.58286%</f>
        <v>882.64999579122662</v>
      </c>
      <c r="E37" s="6">
        <f>[1]Sheet1!E37*107.58286%</f>
        <v>1050.0708579768404</v>
      </c>
      <c r="F37" s="6">
        <v>0</v>
      </c>
      <c r="G37" s="6">
        <v>4543.9520163835596</v>
      </c>
      <c r="H37" s="6">
        <v>0</v>
      </c>
      <c r="I37" s="6">
        <f>[1]Sheet1!I37*107.58286%</f>
        <v>1685.1234821128396</v>
      </c>
      <c r="J37" s="6">
        <v>0</v>
      </c>
      <c r="K37" s="6">
        <f>[1]Sheet1!K37*107.58286%</f>
        <v>0</v>
      </c>
      <c r="L37" s="6">
        <f>[1]Sheet1!L37*107.58286%</f>
        <v>0</v>
      </c>
      <c r="M37" s="6">
        <f>[1]Sheet1!M37*107.58286%</f>
        <v>0</v>
      </c>
      <c r="N37" s="6">
        <f>[1]Sheet1!N37*107.58286%</f>
        <v>0</v>
      </c>
      <c r="O37" s="6">
        <f>[1]Sheet1!O37*107.58286%</f>
        <v>1687.3084293270178</v>
      </c>
      <c r="P37" s="6">
        <f>[1]Sheet1!P37*107.58286%</f>
        <v>257.46730055199993</v>
      </c>
      <c r="Q37" s="6">
        <f>[1]Sheet1!Q37*107.58286%</f>
        <v>0</v>
      </c>
      <c r="R37" s="6">
        <f>[1]Sheet1!R37*107.58286%</f>
        <v>0</v>
      </c>
      <c r="S37" s="6">
        <f>[1]Sheet1!S37*107.58286%</f>
        <v>0</v>
      </c>
      <c r="T37" s="6">
        <v>0</v>
      </c>
      <c r="U37" s="6">
        <f>[1]Sheet1!U37*107.58286%</f>
        <v>257.46730055199993</v>
      </c>
      <c r="V37" s="6">
        <f>[1]Sheet1!V37*107.58286%</f>
        <v>0</v>
      </c>
      <c r="W37" s="6">
        <f>[1]Sheet1!W37*107.58286%</f>
        <v>0</v>
      </c>
      <c r="X37" s="6">
        <f>[1]Sheet1!X37*107.58286%</f>
        <v>0</v>
      </c>
      <c r="Y37" s="6">
        <f>[1]Sheet1!Y37*107.58286%</f>
        <v>0</v>
      </c>
      <c r="Z37" s="6">
        <f>[1]Sheet1!Z37*107.58286%</f>
        <v>0</v>
      </c>
      <c r="AA37" s="6">
        <f>[1]Sheet1!AA37*107.58286%</f>
        <v>0</v>
      </c>
      <c r="AB37" s="6">
        <f>[1]Sheet1!AB37*107.58286%</f>
        <v>0</v>
      </c>
      <c r="AC37" s="6">
        <f>[1]Sheet1!AC37*107.58286%</f>
        <v>0</v>
      </c>
      <c r="AD37" s="6">
        <f>[1]Sheet1!AD37*107.58286%</f>
        <v>0</v>
      </c>
      <c r="AE37" s="6">
        <f>[1]Sheet1!AE37*107.58286%</f>
        <v>0</v>
      </c>
      <c r="AF37" s="6">
        <f>[1]Sheet1!AF37*107.58286%</f>
        <v>0</v>
      </c>
      <c r="AG37" s="6">
        <f>[1]Sheet1!AG37*107.58286%</f>
        <v>0</v>
      </c>
      <c r="AH37" s="6">
        <f>[1]Sheet1!AH37*107.58286%</f>
        <v>0</v>
      </c>
      <c r="AI37" s="6">
        <f>[1]Sheet1!AI37*107.58286%</f>
        <v>0</v>
      </c>
      <c r="AJ37" s="6">
        <f>[1]Sheet1!AJ37*107.58286%</f>
        <v>0</v>
      </c>
      <c r="AK37" s="6">
        <f t="shared" si="0"/>
        <v>13469.095027352605</v>
      </c>
      <c r="AL37" s="6">
        <f>[2]AGRI!AL37</f>
        <v>286.35906559096804</v>
      </c>
      <c r="AM37" s="6">
        <f t="shared" si="1"/>
        <v>286.35906559096804</v>
      </c>
      <c r="AN37" s="6">
        <f>[2]AGRI!AO37*116.68%</f>
        <v>0</v>
      </c>
      <c r="AO37" s="6">
        <f>[2]AGRI!AP37*116.68%</f>
        <v>0</v>
      </c>
      <c r="AP37" s="6">
        <f>[2]AGRI!AQ37*116.68%</f>
        <v>8007.7198162058721</v>
      </c>
      <c r="AQ37" s="6">
        <f t="shared" si="2"/>
        <v>8007.7198162058721</v>
      </c>
      <c r="AR37" s="6">
        <f t="shared" si="3"/>
        <v>21763.173909149446</v>
      </c>
      <c r="AS37" s="5" t="s">
        <v>77</v>
      </c>
    </row>
    <row r="38" spans="1:45" x14ac:dyDescent="0.25">
      <c r="A38" s="5" t="s">
        <v>78</v>
      </c>
      <c r="B38" s="6">
        <f>[1]Sheet1!B38*105.57961%</f>
        <v>13569.810052025658</v>
      </c>
      <c r="C38" s="6">
        <v>12906</v>
      </c>
      <c r="D38" s="6">
        <f>[1]Sheet1!D38*105.57961%</f>
        <v>5559.0569369217264</v>
      </c>
      <c r="E38" s="6">
        <f>[1]Sheet1!E38*105.57961%</f>
        <v>1102.2496110444338</v>
      </c>
      <c r="F38" s="6">
        <v>0</v>
      </c>
      <c r="G38" s="6">
        <v>7625.3698535268795</v>
      </c>
      <c r="H38" s="6">
        <v>883.65571864457615</v>
      </c>
      <c r="I38" s="6">
        <f>[1]Sheet1!I38*105.57961%</f>
        <v>9799.9270620578191</v>
      </c>
      <c r="J38" s="6">
        <v>10440.132653262399</v>
      </c>
      <c r="K38" s="6">
        <f>[1]Sheet1!K38*105.57961%</f>
        <v>0</v>
      </c>
      <c r="L38" s="6">
        <f>[1]Sheet1!L38*105.57961%</f>
        <v>0</v>
      </c>
      <c r="M38" s="6">
        <f>[1]Sheet1!M38*105.57961%</f>
        <v>0</v>
      </c>
      <c r="N38" s="6">
        <f>[1]Sheet1!N38*105.57961%</f>
        <v>0</v>
      </c>
      <c r="O38" s="6">
        <f>[1]Sheet1!O38*105.57961%</f>
        <v>0</v>
      </c>
      <c r="P38" s="6">
        <f>[1]Sheet1!P38*105.57961%</f>
        <v>252.67312265199996</v>
      </c>
      <c r="Q38" s="6">
        <f>[1]Sheet1!Q38*105.57961%</f>
        <v>0</v>
      </c>
      <c r="R38" s="6">
        <f>[1]Sheet1!R38*105.57961%</f>
        <v>0</v>
      </c>
      <c r="S38" s="6">
        <v>3952</v>
      </c>
      <c r="T38" s="6">
        <v>707.68280662999996</v>
      </c>
      <c r="U38" s="6">
        <f>[1]Sheet1!U38*105.57961%</f>
        <v>252.67312265199996</v>
      </c>
      <c r="V38" s="6">
        <f>[1]Sheet1!V38*105.57961%</f>
        <v>1220.1565603242989</v>
      </c>
      <c r="W38" s="6">
        <v>208</v>
      </c>
      <c r="X38" s="6">
        <f>[1]Sheet1!X38*105.57961%</f>
        <v>0</v>
      </c>
      <c r="Y38" s="6">
        <f>[1]Sheet1!Y38*105.57961%</f>
        <v>0</v>
      </c>
      <c r="Z38" s="6">
        <v>1060</v>
      </c>
      <c r="AA38" s="6">
        <f>[1]Sheet1!AA38*105.57961%</f>
        <v>0</v>
      </c>
      <c r="AB38" s="6">
        <f>[1]Sheet1!AB38*105.57961%</f>
        <v>0</v>
      </c>
      <c r="AC38" s="6">
        <f>[1]Sheet1!AC38*105.57961%</f>
        <v>0</v>
      </c>
      <c r="AD38" s="6">
        <f>[1]Sheet1!AD38*105.57961%</f>
        <v>0</v>
      </c>
      <c r="AE38" s="6">
        <f>[1]Sheet1!AE38*105.57961%</f>
        <v>794.65697074053992</v>
      </c>
      <c r="AF38" s="6">
        <v>605</v>
      </c>
      <c r="AG38" s="6">
        <f>[1]Sheet1!AG38*105.57961%</f>
        <v>0</v>
      </c>
      <c r="AH38" s="6">
        <f>[1]Sheet1!AH38*105.57961%</f>
        <v>0</v>
      </c>
      <c r="AI38" s="6">
        <f>[1]Sheet1!AI38*105.57961%</f>
        <v>0</v>
      </c>
      <c r="AJ38" s="6">
        <f>[1]Sheet1!AJ38*105.57961%</f>
        <v>0</v>
      </c>
      <c r="AK38" s="6">
        <f t="shared" si="0"/>
        <v>70939.044470482331</v>
      </c>
      <c r="AL38" s="6">
        <f>[2]AGRI!AL38</f>
        <v>1600.9992875037806</v>
      </c>
      <c r="AM38" s="6">
        <f t="shared" si="1"/>
        <v>1600.9992875037806</v>
      </c>
      <c r="AN38" s="6">
        <f>[2]AGRI!AO38*116.68%</f>
        <v>0</v>
      </c>
      <c r="AO38" s="6">
        <f>[2]AGRI!AP38*116.68%</f>
        <v>0</v>
      </c>
      <c r="AP38" s="6">
        <f>[2]AGRI!AQ38*116.68%</f>
        <v>23685.122236557698</v>
      </c>
      <c r="AQ38" s="6">
        <f t="shared" si="2"/>
        <v>23685.122236557698</v>
      </c>
      <c r="AR38" s="6">
        <f t="shared" si="3"/>
        <v>96225.165994543815</v>
      </c>
      <c r="AS38" s="5" t="s">
        <v>78</v>
      </c>
    </row>
    <row r="39" spans="1:45" x14ac:dyDescent="0.25">
      <c r="A39" s="5" t="s">
        <v>79</v>
      </c>
      <c r="B39" s="6">
        <f>[1]Sheet1!B39*107.66419%</f>
        <v>11818.68326055609</v>
      </c>
      <c r="C39" s="6">
        <v>25322</v>
      </c>
      <c r="D39" s="6">
        <f>[1]Sheet1!D39*107.66419%</f>
        <v>13983.742722115834</v>
      </c>
      <c r="E39" s="6">
        <f>[1]Sheet1!E39*107.66419%</f>
        <v>11645.323232957831</v>
      </c>
      <c r="F39" s="6">
        <v>1267.942755077742</v>
      </c>
      <c r="G39" s="6">
        <v>1482</v>
      </c>
      <c r="H39" s="6">
        <v>0</v>
      </c>
      <c r="I39" s="6">
        <f>[1]Sheet1!I39*107.66419%</f>
        <v>8233.6300577078182</v>
      </c>
      <c r="J39" s="6">
        <v>5631.5705649039201</v>
      </c>
      <c r="K39" s="6">
        <f>[1]Sheet1!K39*107.66419%</f>
        <v>0</v>
      </c>
      <c r="L39" s="6">
        <f>[1]Sheet1!L39*107.66419%</f>
        <v>0</v>
      </c>
      <c r="M39" s="6">
        <f>[1]Sheet1!M39*107.66419%</f>
        <v>0</v>
      </c>
      <c r="N39" s="6">
        <f>[1]Sheet1!N39*107.66419%</f>
        <v>0</v>
      </c>
      <c r="O39" s="6">
        <f>[1]Sheet1!O39*107.66419%</f>
        <v>0</v>
      </c>
      <c r="P39" s="6">
        <f>[1]Sheet1!P39*107.66419%</f>
        <v>0</v>
      </c>
      <c r="Q39" s="6">
        <f>[1]Sheet1!Q39*107.66419%</f>
        <v>865.74411674687997</v>
      </c>
      <c r="R39" s="6">
        <f>[1]Sheet1!R39*107.66419%</f>
        <v>0</v>
      </c>
      <c r="S39" s="6">
        <f>[1]Sheet1!S39*107.66419%</f>
        <v>0</v>
      </c>
      <c r="T39" s="6">
        <v>2605.7425231059638</v>
      </c>
      <c r="U39" s="6">
        <f>[1]Sheet1!U39*107.66419%</f>
        <v>0</v>
      </c>
      <c r="V39" s="6">
        <f>[1]Sheet1!V39*107.66419%</f>
        <v>0</v>
      </c>
      <c r="W39" s="6">
        <f>[1]Sheet1!W39*107.66419%</f>
        <v>0</v>
      </c>
      <c r="X39" s="6">
        <f>[1]Sheet1!X39*107.66419%</f>
        <v>0</v>
      </c>
      <c r="Y39" s="6">
        <f>[1]Sheet1!Y39*107.66419%</f>
        <v>0</v>
      </c>
      <c r="Z39" s="6">
        <f>[1]Sheet1!Z39*107.66419%</f>
        <v>0</v>
      </c>
      <c r="AA39" s="6">
        <f>[1]Sheet1!AA39*107.66419%</f>
        <v>0</v>
      </c>
      <c r="AB39" s="6">
        <f>[1]Sheet1!AB39*107.66419%</f>
        <v>0</v>
      </c>
      <c r="AC39" s="6">
        <f>[1]Sheet1!AC39*107.66419%</f>
        <v>0</v>
      </c>
      <c r="AD39" s="6">
        <f>[1]Sheet1!AD39*107.66419%</f>
        <v>0</v>
      </c>
      <c r="AE39" s="6">
        <f>[1]Sheet1!AE39*107.66419%</f>
        <v>0</v>
      </c>
      <c r="AF39" s="6">
        <f>[1]Sheet1!AF39*107.66419%</f>
        <v>0</v>
      </c>
      <c r="AG39" s="6">
        <v>570</v>
      </c>
      <c r="AH39" s="6">
        <f>[1]Sheet1!AH39*107.66419%</f>
        <v>0</v>
      </c>
      <c r="AI39" s="6">
        <f>[1]Sheet1!AI39*107.66419%</f>
        <v>0</v>
      </c>
      <c r="AJ39" s="6">
        <f>[1]Sheet1!AJ39*107.66419%</f>
        <v>0</v>
      </c>
      <c r="AK39" s="6">
        <f t="shared" si="0"/>
        <v>83426.379233172076</v>
      </c>
      <c r="AL39" s="6">
        <f>[2]AGRI!AL39</f>
        <v>3392.689571534288</v>
      </c>
      <c r="AM39" s="6">
        <f t="shared" si="1"/>
        <v>3392.689571534288</v>
      </c>
      <c r="AN39" s="6">
        <f>[2]AGRI!AO39*116.68%</f>
        <v>0</v>
      </c>
      <c r="AO39" s="6">
        <f>[2]AGRI!AP39*116.68%</f>
        <v>0</v>
      </c>
      <c r="AP39" s="6">
        <f>[2]AGRI!AQ39*116.68%</f>
        <v>35354.352118472503</v>
      </c>
      <c r="AQ39" s="6">
        <f t="shared" si="2"/>
        <v>35354.352118472503</v>
      </c>
      <c r="AR39" s="6">
        <f t="shared" si="3"/>
        <v>122173.42092317887</v>
      </c>
      <c r="AS39" s="5" t="s">
        <v>79</v>
      </c>
    </row>
    <row r="40" spans="1:45" x14ac:dyDescent="0.25">
      <c r="A40" s="5" t="s">
        <v>80</v>
      </c>
      <c r="B40" s="6">
        <f>[1]Sheet1!B40*104.5024%</f>
        <v>15884.793050835198</v>
      </c>
      <c r="C40" s="6">
        <f>[1]Sheet1!C40*104.5024%</f>
        <v>15228.165285733368</v>
      </c>
      <c r="D40" s="6">
        <f>[1]Sheet1!D40*104.5024%</f>
        <v>6576.9687504901058</v>
      </c>
      <c r="E40" s="6">
        <f>[1]Sheet1!E40*104.5024%</f>
        <v>978.06084683134679</v>
      </c>
      <c r="F40" s="6">
        <v>764.80696572596435</v>
      </c>
      <c r="G40" s="6">
        <v>729.64148639499263</v>
      </c>
      <c r="H40" s="6">
        <v>340.14271551999997</v>
      </c>
      <c r="I40" s="6">
        <f>[1]Sheet1!I40*104.5024%</f>
        <v>4840.6503777951684</v>
      </c>
      <c r="J40" s="6">
        <v>0</v>
      </c>
      <c r="K40" s="6">
        <f>[1]Sheet1!K40*104.5024%</f>
        <v>0</v>
      </c>
      <c r="L40" s="6">
        <f>[1]Sheet1!L40*104.5024%</f>
        <v>0</v>
      </c>
      <c r="M40" s="6">
        <f>[1]Sheet1!M40*104.5024%</f>
        <v>0</v>
      </c>
      <c r="N40" s="6">
        <f>[1]Sheet1!N40*104.5024%</f>
        <v>0</v>
      </c>
      <c r="O40" s="6">
        <f>[1]Sheet1!O40*104.5024%</f>
        <v>0</v>
      </c>
      <c r="P40" s="6">
        <f>[1]Sheet1!P40*104.5024%</f>
        <v>0</v>
      </c>
      <c r="Q40" s="6">
        <f>[1]Sheet1!Q40*104.5024%</f>
        <v>0</v>
      </c>
      <c r="R40" s="6">
        <f>[1]Sheet1!R40*104.5024%</f>
        <v>0</v>
      </c>
      <c r="S40" s="6">
        <f>[1]Sheet1!S40*104.5024%</f>
        <v>0</v>
      </c>
      <c r="T40" s="6">
        <v>1563.2661285934037</v>
      </c>
      <c r="U40" s="6">
        <f>[1]Sheet1!U40*104.5024%</f>
        <v>0</v>
      </c>
      <c r="V40" s="6">
        <f>[1]Sheet1!V40*104.5024%</f>
        <v>0</v>
      </c>
      <c r="W40" s="6">
        <f>[1]Sheet1!W40*104.5024%</f>
        <v>0</v>
      </c>
      <c r="X40" s="6">
        <f>[1]Sheet1!X40*104.5024%</f>
        <v>0</v>
      </c>
      <c r="Y40" s="6">
        <f>[1]Sheet1!Y40*104.5024%</f>
        <v>0</v>
      </c>
      <c r="Z40" s="6">
        <f>[1]Sheet1!Z40*104.5024%</f>
        <v>0</v>
      </c>
      <c r="AA40" s="6">
        <f>[1]Sheet1!AA40*104.5024%</f>
        <v>0</v>
      </c>
      <c r="AB40" s="6">
        <f>[1]Sheet1!AB40*104.5024%</f>
        <v>0</v>
      </c>
      <c r="AC40" s="6">
        <f>[1]Sheet1!AC40*104.5024%</f>
        <v>0</v>
      </c>
      <c r="AD40" s="6">
        <f>[1]Sheet1!AD40*104.5024%</f>
        <v>0</v>
      </c>
      <c r="AE40" s="6">
        <f>[1]Sheet1!AE40*104.5024%</f>
        <v>0</v>
      </c>
      <c r="AF40" s="6">
        <v>538</v>
      </c>
      <c r="AG40" s="6">
        <f>[1]Sheet1!AG40*104.5024%</f>
        <v>0</v>
      </c>
      <c r="AH40" s="6">
        <f>[1]Sheet1!AH40*104.5024%</f>
        <v>0</v>
      </c>
      <c r="AI40" s="6">
        <f>[1]Sheet1!AI40*104.5024%</f>
        <v>0</v>
      </c>
      <c r="AJ40" s="6">
        <f>[1]Sheet1!AJ40*104.5024%</f>
        <v>0</v>
      </c>
      <c r="AK40" s="6">
        <f t="shared" si="0"/>
        <v>47444.49560791954</v>
      </c>
      <c r="AL40" s="6">
        <f>[2]AGRI!AL40</f>
        <v>0</v>
      </c>
      <c r="AM40" s="6">
        <f t="shared" si="1"/>
        <v>0</v>
      </c>
      <c r="AN40" s="6">
        <f>[2]AGRI!AO40*116.68%</f>
        <v>0</v>
      </c>
      <c r="AO40" s="6">
        <f>[2]AGRI!AP40*116.68%</f>
        <v>0</v>
      </c>
      <c r="AP40" s="6">
        <f>[2]AGRI!AQ40*116.68%</f>
        <v>22635.02757262822</v>
      </c>
      <c r="AQ40" s="6">
        <f t="shared" si="2"/>
        <v>22635.02757262822</v>
      </c>
      <c r="AR40" s="6">
        <f t="shared" si="3"/>
        <v>70079.523180547752</v>
      </c>
      <c r="AS40" s="5" t="s">
        <v>80</v>
      </c>
    </row>
    <row r="41" spans="1:45" x14ac:dyDescent="0.25">
      <c r="A41" s="5" t="s">
        <v>81</v>
      </c>
      <c r="B41" s="6">
        <f>[1]Sheet1!B41*93.00602%</f>
        <v>11372.776125600001</v>
      </c>
      <c r="C41" s="6">
        <f>[1]Sheet1!C41*93.00602%</f>
        <v>21737.358809870238</v>
      </c>
      <c r="D41" s="6">
        <f>[1]Sheet1!D41*93.00602%</f>
        <v>920.03033453699095</v>
      </c>
      <c r="E41" s="6">
        <f>[1]Sheet1!E41*93.00602%</f>
        <v>7661.790439597331</v>
      </c>
      <c r="F41" s="6">
        <v>2453.1114963618402</v>
      </c>
      <c r="G41" s="6">
        <v>824.39717921110116</v>
      </c>
      <c r="H41" s="6">
        <v>0</v>
      </c>
      <c r="I41" s="6">
        <f>[1]Sheet1!I41*93.00602%</f>
        <v>6094.2826701356398</v>
      </c>
      <c r="J41" s="6">
        <v>4626.3184458716005</v>
      </c>
      <c r="K41" s="6">
        <f>[1]Sheet1!K41*93.00602%</f>
        <v>0</v>
      </c>
      <c r="L41" s="6">
        <f>[1]Sheet1!L41*93.00602%</f>
        <v>0</v>
      </c>
      <c r="M41" s="6">
        <f>[1]Sheet1!M41*93.00602%</f>
        <v>0</v>
      </c>
      <c r="N41" s="6">
        <v>1051</v>
      </c>
      <c r="O41" s="6">
        <f>[1]Sheet1!O41*93.00602%</f>
        <v>0</v>
      </c>
      <c r="P41" s="6">
        <f>[1]Sheet1!P41*93.00602%</f>
        <v>0</v>
      </c>
      <c r="Q41" s="6">
        <f>[1]Sheet1!Q41*93.00602%</f>
        <v>1723.89764471068</v>
      </c>
      <c r="R41" s="6">
        <f>[1]Sheet1!R41*93.00602%</f>
        <v>0</v>
      </c>
      <c r="S41" s="6">
        <f>[1]Sheet1!S41*93.00602%</f>
        <v>1866.7619638361116</v>
      </c>
      <c r="T41" s="6">
        <v>908.19489448439822</v>
      </c>
      <c r="U41" s="6">
        <f>[1]Sheet1!U41*93.00602%</f>
        <v>222.58200706399998</v>
      </c>
      <c r="V41" s="6">
        <f>[1]Sheet1!V41*93.00602%</f>
        <v>0</v>
      </c>
      <c r="W41" s="6">
        <f>[1]Sheet1!W41*93.00602%</f>
        <v>0</v>
      </c>
      <c r="X41" s="6">
        <f>[1]Sheet1!X41*93.00602%</f>
        <v>0</v>
      </c>
      <c r="Y41" s="6">
        <f>[1]Sheet1!Y41*93.00602%</f>
        <v>0</v>
      </c>
      <c r="Z41" s="6">
        <f>[1]Sheet1!Z41*93.00602%</f>
        <v>0</v>
      </c>
      <c r="AA41" s="6">
        <f>[1]Sheet1!AA41*93.00602%</f>
        <v>0</v>
      </c>
      <c r="AB41" s="6">
        <f>[1]Sheet1!AB41*93.00602%</f>
        <v>0</v>
      </c>
      <c r="AC41" s="6">
        <f>[1]Sheet1!AC41*93.00602%</f>
        <v>0</v>
      </c>
      <c r="AD41" s="6">
        <f>[1]Sheet1!AD41*93.00602%</f>
        <v>0</v>
      </c>
      <c r="AE41" s="6">
        <v>2249</v>
      </c>
      <c r="AF41" s="6">
        <f>[1]Sheet1!AF41*93.00602%</f>
        <v>0</v>
      </c>
      <c r="AG41" s="6">
        <v>632</v>
      </c>
      <c r="AH41" s="6">
        <f>[1]Sheet1!AH41*93.00602%</f>
        <v>0</v>
      </c>
      <c r="AI41" s="6">
        <f>[1]Sheet1!AI41*93.00602%</f>
        <v>0</v>
      </c>
      <c r="AJ41" s="6">
        <f>[1]Sheet1!AJ41*93.00602%</f>
        <v>0</v>
      </c>
      <c r="AK41" s="6">
        <f t="shared" si="0"/>
        <v>64343.502011279932</v>
      </c>
      <c r="AL41" s="6">
        <f>[2]AGRI!AL41</f>
        <v>964.08708026434738</v>
      </c>
      <c r="AM41" s="6">
        <f t="shared" si="1"/>
        <v>964.08708026434738</v>
      </c>
      <c r="AN41" s="6">
        <f>[2]AGRI!AO41*116.68%</f>
        <v>0</v>
      </c>
      <c r="AO41" s="6">
        <f>[2]AGRI!AP41*116.68%</f>
        <v>0</v>
      </c>
      <c r="AP41" s="6">
        <f>[2]AGRI!AQ41*116.68%</f>
        <v>35062.340000000004</v>
      </c>
      <c r="AQ41" s="6">
        <f t="shared" si="2"/>
        <v>35062.340000000004</v>
      </c>
      <c r="AR41" s="6">
        <f t="shared" si="3"/>
        <v>100369.92909154428</v>
      </c>
      <c r="AS41" s="5" t="s">
        <v>81</v>
      </c>
    </row>
    <row r="42" spans="1:45" x14ac:dyDescent="0.25">
      <c r="A42" s="5" t="s">
        <v>82</v>
      </c>
      <c r="B42" s="6">
        <v>29277</v>
      </c>
      <c r="C42" s="6">
        <v>36926</v>
      </c>
      <c r="D42" s="6">
        <v>12860</v>
      </c>
      <c r="E42" s="6">
        <f>[1]Sheet1!E42*107.91328%</f>
        <v>3787.3544747718397</v>
      </c>
      <c r="F42" s="6">
        <v>1447</v>
      </c>
      <c r="G42" s="6">
        <v>1490.9069147987962</v>
      </c>
      <c r="H42" s="6">
        <v>2650.8838416384001</v>
      </c>
      <c r="I42" s="6">
        <v>5379</v>
      </c>
      <c r="J42" s="6">
        <v>1756.4551424377598</v>
      </c>
      <c r="K42" s="6">
        <f>[1]Sheet1!K42*107.91328%</f>
        <v>0</v>
      </c>
      <c r="L42" s="6">
        <f>[1]Sheet1!L42*107.91328%</f>
        <v>0</v>
      </c>
      <c r="M42" s="6">
        <f>[1]Sheet1!M42*107.91328%</f>
        <v>0</v>
      </c>
      <c r="N42" s="6">
        <f>[1]Sheet1!N42*107.91328%</f>
        <v>0</v>
      </c>
      <c r="O42" s="6">
        <v>1481</v>
      </c>
      <c r="P42" s="6">
        <f>[1]Sheet1!P42*107.91328%</f>
        <v>0</v>
      </c>
      <c r="Q42" s="6">
        <f>[1]Sheet1!Q42*107.91328%</f>
        <v>0</v>
      </c>
      <c r="R42" s="6">
        <f>[1]Sheet1!R42*107.91328%</f>
        <v>0</v>
      </c>
      <c r="S42" s="6">
        <f>[1]Sheet1!S42*107.91328%</f>
        <v>0</v>
      </c>
      <c r="T42" s="6">
        <v>721.6451542399999</v>
      </c>
      <c r="U42" s="6">
        <f>[1]Sheet1!U42*107.91328%</f>
        <v>0</v>
      </c>
      <c r="V42" s="6">
        <f>[1]Sheet1!V42*107.91328%</f>
        <v>0</v>
      </c>
      <c r="W42" s="6">
        <f>[1]Sheet1!W42*107.91328%</f>
        <v>0</v>
      </c>
      <c r="X42" s="6">
        <f>[1]Sheet1!X42*107.91328%</f>
        <v>0</v>
      </c>
      <c r="Y42" s="6">
        <f>[1]Sheet1!Y42*107.91328%</f>
        <v>0</v>
      </c>
      <c r="Z42" s="6">
        <f>[1]Sheet1!Z42*107.91328%</f>
        <v>0</v>
      </c>
      <c r="AA42" s="6">
        <f>[1]Sheet1!AA42*107.91328%</f>
        <v>0</v>
      </c>
      <c r="AB42" s="6">
        <f>[1]Sheet1!AB42*107.91328%</f>
        <v>0</v>
      </c>
      <c r="AC42" s="6">
        <f>[1]Sheet1!AC42*107.91328%</f>
        <v>0</v>
      </c>
      <c r="AD42" s="6">
        <f>[1]Sheet1!AD42*107.91328%</f>
        <v>0</v>
      </c>
      <c r="AE42" s="6">
        <f>[1]Sheet1!AE42*107.91328%</f>
        <v>0</v>
      </c>
      <c r="AF42" s="6">
        <v>517</v>
      </c>
      <c r="AG42" s="6">
        <f>[1]Sheet1!AG42*107.91328%</f>
        <v>0</v>
      </c>
      <c r="AH42" s="6">
        <f>[1]Sheet1!AH42*107.91328%</f>
        <v>0</v>
      </c>
      <c r="AI42" s="6">
        <f>[1]Sheet1!AI42*107.91328%</f>
        <v>0</v>
      </c>
      <c r="AJ42" s="6">
        <f>[1]Sheet1!AJ42*107.91328%</f>
        <v>0</v>
      </c>
      <c r="AK42" s="6">
        <f t="shared" si="0"/>
        <v>98294.245527886786</v>
      </c>
      <c r="AL42" s="6">
        <f>[2]AGRI!AL42</f>
        <v>3583</v>
      </c>
      <c r="AM42" s="6">
        <f t="shared" si="1"/>
        <v>3583</v>
      </c>
      <c r="AN42" s="6">
        <f>[2]AGRI!AO42*116.68%</f>
        <v>0</v>
      </c>
      <c r="AO42" s="6">
        <f>[2]AGRI!AP42*116.68%</f>
        <v>0</v>
      </c>
      <c r="AP42" s="6">
        <f>[2]AGRI!AQ42*116.68%</f>
        <v>84789.022400000002</v>
      </c>
      <c r="AQ42" s="6">
        <f t="shared" si="2"/>
        <v>84789.022400000002</v>
      </c>
      <c r="AR42" s="6">
        <f t="shared" si="3"/>
        <v>186666.2679278868</v>
      </c>
      <c r="AS42" s="5" t="s">
        <v>82</v>
      </c>
    </row>
    <row r="43" spans="1:45" x14ac:dyDescent="0.25">
      <c r="A43" s="8" t="s">
        <v>83</v>
      </c>
      <c r="B43" s="6">
        <f>SUM(B5:B42)</f>
        <v>621661.76995600061</v>
      </c>
      <c r="C43" s="6">
        <f t="shared" ref="C43:AR43" si="4">SUM(C5:C42)</f>
        <v>428303.92507393484</v>
      </c>
      <c r="D43" s="6">
        <f t="shared" si="4"/>
        <v>485804.50796443678</v>
      </c>
      <c r="E43" s="6">
        <f t="shared" si="4"/>
        <v>109815.28301227678</v>
      </c>
      <c r="F43" s="6">
        <f>SUM(F5:F42)</f>
        <v>172742.78346362888</v>
      </c>
      <c r="G43" s="6">
        <f t="shared" si="4"/>
        <v>118501.75689727935</v>
      </c>
      <c r="H43" s="6">
        <f t="shared" si="4"/>
        <v>78796.017600080144</v>
      </c>
      <c r="I43" s="6">
        <f t="shared" si="4"/>
        <v>198534.31568613846</v>
      </c>
      <c r="J43" s="6">
        <f t="shared" si="4"/>
        <v>162552.49890920217</v>
      </c>
      <c r="K43" s="6">
        <f t="shared" si="4"/>
        <v>7778.0033449276807</v>
      </c>
      <c r="L43" s="6">
        <f t="shared" si="4"/>
        <v>2012.4343815722086</v>
      </c>
      <c r="M43" s="6">
        <f t="shared" si="4"/>
        <v>4188.2894838534721</v>
      </c>
      <c r="N43" s="6">
        <f t="shared" si="4"/>
        <v>10770</v>
      </c>
      <c r="O43" s="6">
        <f t="shared" si="4"/>
        <v>30872.264027537018</v>
      </c>
      <c r="P43" s="6">
        <f t="shared" si="4"/>
        <v>18307.940765707132</v>
      </c>
      <c r="Q43" s="6">
        <f t="shared" si="4"/>
        <v>19853.417247982852</v>
      </c>
      <c r="R43" s="6">
        <f t="shared" si="4"/>
        <v>1241</v>
      </c>
      <c r="S43" s="6">
        <f t="shared" si="4"/>
        <v>29780.844104540127</v>
      </c>
      <c r="T43" s="6">
        <f t="shared" si="4"/>
        <v>73831.028538612358</v>
      </c>
      <c r="U43" s="6">
        <f t="shared" si="4"/>
        <v>6825.1893660012574</v>
      </c>
      <c r="V43" s="6">
        <f t="shared" si="4"/>
        <v>12408.85218339902</v>
      </c>
      <c r="W43" s="6">
        <f t="shared" si="4"/>
        <v>3102</v>
      </c>
      <c r="X43" s="6">
        <f t="shared" si="4"/>
        <v>1861</v>
      </c>
      <c r="Y43" s="6">
        <f t="shared" si="4"/>
        <v>0</v>
      </c>
      <c r="Z43" s="6">
        <f t="shared" si="4"/>
        <v>17948.819027088881</v>
      </c>
      <c r="AA43" s="6">
        <f t="shared" si="4"/>
        <v>1197</v>
      </c>
      <c r="AB43" s="6">
        <f t="shared" si="4"/>
        <v>0</v>
      </c>
      <c r="AC43" s="6">
        <f t="shared" si="4"/>
        <v>0</v>
      </c>
      <c r="AD43" s="6">
        <f t="shared" si="4"/>
        <v>0</v>
      </c>
      <c r="AE43" s="6">
        <f t="shared" si="4"/>
        <v>17949.403630284378</v>
      </c>
      <c r="AF43" s="6">
        <f t="shared" si="4"/>
        <v>15555.499522034646</v>
      </c>
      <c r="AG43" s="6">
        <f t="shared" si="4"/>
        <v>2393</v>
      </c>
      <c r="AH43" s="6">
        <f t="shared" si="4"/>
        <v>0</v>
      </c>
      <c r="AI43" s="6">
        <f t="shared" si="4"/>
        <v>837</v>
      </c>
      <c r="AJ43" s="6">
        <f t="shared" si="4"/>
        <v>0</v>
      </c>
      <c r="AK43" s="6">
        <f t="shared" si="0"/>
        <v>2655425.8441865183</v>
      </c>
      <c r="AL43" s="6">
        <f t="shared" si="4"/>
        <v>100000.21499654801</v>
      </c>
      <c r="AM43" s="6">
        <f t="shared" si="4"/>
        <v>100000.21499654801</v>
      </c>
      <c r="AN43" s="6">
        <f t="shared" si="4"/>
        <v>468934.23372496502</v>
      </c>
      <c r="AO43" s="6">
        <f t="shared" si="4"/>
        <v>180254.57365561888</v>
      </c>
      <c r="AP43" s="6">
        <f t="shared" si="4"/>
        <v>845385.31808255741</v>
      </c>
      <c r="AQ43" s="6">
        <f t="shared" si="4"/>
        <v>1494574.1254631414</v>
      </c>
      <c r="AR43" s="6">
        <f t="shared" si="4"/>
        <v>4250000.1846462088</v>
      </c>
      <c r="AS43" s="8"/>
    </row>
    <row r="44" spans="1:45" x14ac:dyDescent="0.25">
      <c r="F44" s="9"/>
    </row>
  </sheetData>
  <mergeCells count="2">
    <mergeCell ref="A1:AO3"/>
    <mergeCell ref="AP1:AS3"/>
  </mergeCells>
  <pageMargins left="0.23622047244094491" right="0.23622047244094491" top="0.74803149606299213" bottom="0.74803149606299213" header="0.31496062992125984" footer="0.31496062992125984"/>
  <pageSetup paperSize="190" scale="61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43"/>
  <sheetViews>
    <sheetView zoomScaleNormal="100" workbookViewId="0">
      <selection activeCell="F47" sqref="F47"/>
    </sheetView>
  </sheetViews>
  <sheetFormatPr defaultRowHeight="15" x14ac:dyDescent="0.25"/>
  <cols>
    <col min="1" max="1" width="14.140625" bestFit="1" customWidth="1"/>
    <col min="2" max="4" width="7" bestFit="1" customWidth="1"/>
    <col min="5" max="10" width="6" bestFit="1" customWidth="1"/>
    <col min="11" max="14" width="5" bestFit="1" customWidth="1"/>
    <col min="15" max="17" width="6" bestFit="1" customWidth="1"/>
    <col min="18" max="18" width="5" bestFit="1" customWidth="1"/>
    <col min="19" max="20" width="6" bestFit="1" customWidth="1"/>
    <col min="21" max="21" width="5" bestFit="1" customWidth="1"/>
    <col min="22" max="22" width="6" bestFit="1" customWidth="1"/>
    <col min="23" max="23" width="5" bestFit="1" customWidth="1"/>
    <col min="24" max="25" width="4" bestFit="1" customWidth="1"/>
    <col min="26" max="26" width="6" bestFit="1" customWidth="1"/>
    <col min="27" max="27" width="5" bestFit="1" customWidth="1"/>
    <col min="28" max="30" width="4" bestFit="1" customWidth="1"/>
    <col min="31" max="33" width="6" bestFit="1" customWidth="1"/>
    <col min="34" max="36" width="4" bestFit="1" customWidth="1"/>
    <col min="37" max="37" width="8.140625" bestFit="1" customWidth="1"/>
    <col min="38" max="40" width="3.28515625" bestFit="1" customWidth="1"/>
    <col min="41" max="43" width="6" bestFit="1" customWidth="1"/>
    <col min="44" max="44" width="7" bestFit="1" customWidth="1"/>
    <col min="45" max="45" width="8" bestFit="1" customWidth="1"/>
    <col min="46" max="46" width="14" customWidth="1"/>
  </cols>
  <sheetData>
    <row r="1" spans="1:46" x14ac:dyDescent="0.25">
      <c r="A1" s="47" t="s">
        <v>85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9" t="s">
        <v>0</v>
      </c>
      <c r="AR1" s="49"/>
      <c r="AS1" s="49"/>
      <c r="AT1" s="10"/>
    </row>
    <row r="2" spans="1:46" x14ac:dyDescent="0.2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9"/>
      <c r="AR2" s="49"/>
      <c r="AS2" s="49"/>
      <c r="AT2" s="10"/>
    </row>
    <row r="3" spans="1:46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9"/>
      <c r="AR3" s="49"/>
      <c r="AS3" s="49"/>
      <c r="AT3" s="10"/>
    </row>
    <row r="4" spans="1:46" ht="100.5" x14ac:dyDescent="0.25">
      <c r="A4" s="11" t="s">
        <v>1</v>
      </c>
      <c r="B4" s="12" t="s">
        <v>2</v>
      </c>
      <c r="C4" s="12" t="s">
        <v>3</v>
      </c>
      <c r="D4" s="12" t="s">
        <v>4</v>
      </c>
      <c r="E4" s="12" t="s">
        <v>5</v>
      </c>
      <c r="F4" s="12" t="s">
        <v>6</v>
      </c>
      <c r="G4" s="12" t="s">
        <v>7</v>
      </c>
      <c r="H4" s="12" t="s">
        <v>8</v>
      </c>
      <c r="I4" s="12" t="s">
        <v>9</v>
      </c>
      <c r="J4" s="12" t="s">
        <v>10</v>
      </c>
      <c r="K4" s="12" t="s">
        <v>11</v>
      </c>
      <c r="L4" s="12" t="s">
        <v>12</v>
      </c>
      <c r="M4" s="12" t="s">
        <v>13</v>
      </c>
      <c r="N4" s="12" t="s">
        <v>14</v>
      </c>
      <c r="O4" s="12" t="s">
        <v>15</v>
      </c>
      <c r="P4" s="12" t="s">
        <v>16</v>
      </c>
      <c r="Q4" s="12" t="s">
        <v>17</v>
      </c>
      <c r="R4" s="12" t="s">
        <v>18</v>
      </c>
      <c r="S4" s="12" t="s">
        <v>19</v>
      </c>
      <c r="T4" s="12" t="s">
        <v>20</v>
      </c>
      <c r="U4" s="12" t="s">
        <v>21</v>
      </c>
      <c r="V4" s="12" t="s">
        <v>22</v>
      </c>
      <c r="W4" s="12" t="s">
        <v>23</v>
      </c>
      <c r="X4" s="12" t="s">
        <v>24</v>
      </c>
      <c r="Y4" s="12" t="s">
        <v>25</v>
      </c>
      <c r="Z4" s="12" t="s">
        <v>26</v>
      </c>
      <c r="AA4" s="12" t="s">
        <v>27</v>
      </c>
      <c r="AB4" s="12" t="s">
        <v>28</v>
      </c>
      <c r="AC4" s="12" t="s">
        <v>29</v>
      </c>
      <c r="AD4" s="12" t="s">
        <v>30</v>
      </c>
      <c r="AE4" s="12" t="s">
        <v>31</v>
      </c>
      <c r="AF4" s="12" t="s">
        <v>32</v>
      </c>
      <c r="AG4" s="12" t="s">
        <v>33</v>
      </c>
      <c r="AH4" s="12" t="s">
        <v>34</v>
      </c>
      <c r="AI4" s="12" t="s">
        <v>35</v>
      </c>
      <c r="AJ4" s="12" t="s">
        <v>36</v>
      </c>
      <c r="AK4" s="13" t="s">
        <v>37</v>
      </c>
      <c r="AL4" s="12" t="s">
        <v>38</v>
      </c>
      <c r="AM4" s="12" t="s">
        <v>86</v>
      </c>
      <c r="AN4" s="12" t="s">
        <v>39</v>
      </c>
      <c r="AO4" s="12" t="s">
        <v>40</v>
      </c>
      <c r="AP4" s="12" t="s">
        <v>41</v>
      </c>
      <c r="AQ4" s="12" t="s">
        <v>42</v>
      </c>
      <c r="AR4" s="12" t="s">
        <v>43</v>
      </c>
      <c r="AS4" s="12" t="s">
        <v>44</v>
      </c>
      <c r="AT4" s="11" t="s">
        <v>1</v>
      </c>
    </row>
    <row r="5" spans="1:46" x14ac:dyDescent="0.25">
      <c r="A5" s="14" t="s">
        <v>45</v>
      </c>
      <c r="B5" s="14">
        <f>[3]Sheet2!B5*148.83218%</f>
        <v>5006.7145351999998</v>
      </c>
      <c r="C5" s="14">
        <f>[3]Sheet2!C5*148.83218%</f>
        <v>3289.191178</v>
      </c>
      <c r="D5" s="14">
        <f>[3]Sheet2!D5*148.83218%</f>
        <v>823.04195540000001</v>
      </c>
      <c r="E5" s="14">
        <f>[3]Sheet2!E5*148.83218%</f>
        <v>768.86507826968386</v>
      </c>
      <c r="F5" s="14">
        <f>[3]Sheet2!F5*148.83218%</f>
        <v>1338.1668156984849</v>
      </c>
      <c r="G5" s="14">
        <f>[3]Sheet2!G5*148.83218%</f>
        <v>2827.81142</v>
      </c>
      <c r="H5" s="14">
        <f>[3]Sheet2!H5*148.83218%</f>
        <v>506.02941200000004</v>
      </c>
      <c r="I5" s="14">
        <f>[3]Sheet2!I5*148.83218%</f>
        <v>759.04411800000003</v>
      </c>
      <c r="J5" s="14">
        <f>[3]Sheet2!J5*148.83218%</f>
        <v>1510.6466270000001</v>
      </c>
      <c r="K5" s="14">
        <f>[3]Sheet2!K5*148.83218%</f>
        <v>0</v>
      </c>
      <c r="L5" s="14">
        <f>[3]Sheet2!L5*148.83218%</f>
        <v>0</v>
      </c>
      <c r="M5" s="14">
        <f>[3]Sheet2!M5*148.83218%</f>
        <v>0</v>
      </c>
      <c r="N5" s="14">
        <f>[3]Sheet2!N5*148.83218%</f>
        <v>0</v>
      </c>
      <c r="O5" s="14">
        <f>[3]Sheet2!O5*148.83218%</f>
        <v>0</v>
      </c>
      <c r="P5" s="14">
        <f>[3]Sheet2!P5*148.83218%</f>
        <v>297.66435999999999</v>
      </c>
      <c r="Q5" s="14">
        <f>[3]Sheet2!Q5*148.83218%</f>
        <v>0</v>
      </c>
      <c r="R5" s="14">
        <f>[3]Sheet2!R5*148.83218%</f>
        <v>0</v>
      </c>
      <c r="S5" s="14">
        <f>[3]Sheet2!S5*148.83218%</f>
        <v>0</v>
      </c>
      <c r="T5" s="14">
        <f>[3]Sheet2!T5*148.83218%</f>
        <v>642.95501760000002</v>
      </c>
      <c r="U5" s="14">
        <f>[3]Sheet2!U5*148.83218%</f>
        <v>0</v>
      </c>
      <c r="V5" s="14">
        <f>[3]Sheet2!V5*148.83218%</f>
        <v>0</v>
      </c>
      <c r="W5" s="14">
        <f>[3]Sheet2!W5*148.83218%</f>
        <v>0</v>
      </c>
      <c r="X5" s="14">
        <f>[3]Sheet2!X5*148.83218%</f>
        <v>0</v>
      </c>
      <c r="Y5" s="14">
        <f>[3]Sheet2!Y5*148.83218%</f>
        <v>0</v>
      </c>
      <c r="Z5" s="14">
        <f>[3]Sheet2!Z5*148.83218%</f>
        <v>297.66435999999999</v>
      </c>
      <c r="AA5" s="14">
        <f>[3]Sheet2!AA5*148.83218%</f>
        <v>0</v>
      </c>
      <c r="AB5" s="14">
        <f>[3]Sheet2!AB5*148.83218%</f>
        <v>0</v>
      </c>
      <c r="AC5" s="14">
        <f>[3]Sheet2!AC5*148.83218%</f>
        <v>0</v>
      </c>
      <c r="AD5" s="14">
        <f>[3]Sheet2!AD5*148.83218%</f>
        <v>0</v>
      </c>
      <c r="AE5" s="14">
        <f>[3]Sheet2!AE5*148.83218%</f>
        <v>148.83217999999999</v>
      </c>
      <c r="AF5" s="14">
        <f>[3]Sheet2!AF5*148.83218%</f>
        <v>741.18425639999998</v>
      </c>
      <c r="AG5" s="14">
        <f>[3]Sheet2!AG5*148.83218%</f>
        <v>0</v>
      </c>
      <c r="AH5" s="14">
        <f>[3]Sheet2!AH5*148.83218%</f>
        <v>0</v>
      </c>
      <c r="AI5" s="14">
        <f>[3]Sheet2!AI5*148.83218%</f>
        <v>0</v>
      </c>
      <c r="AJ5" s="14">
        <f>[3]Sheet2!AJ5*148.83218%</f>
        <v>0</v>
      </c>
      <c r="AK5" s="14">
        <f>SUM(B5:AJ5)</f>
        <v>18957.811313568167</v>
      </c>
      <c r="AL5" s="14">
        <v>0</v>
      </c>
      <c r="AM5" s="14">
        <v>0</v>
      </c>
      <c r="AN5" s="14">
        <f>AL5+AM5</f>
        <v>0</v>
      </c>
      <c r="AO5" s="14">
        <v>0</v>
      </c>
      <c r="AP5" s="14">
        <v>0</v>
      </c>
      <c r="AQ5" s="14">
        <v>2590</v>
      </c>
      <c r="AR5" s="14">
        <f>AO5+AP5+AQ5</f>
        <v>2590</v>
      </c>
      <c r="AS5" s="14">
        <f>AR5+AN5+AK5</f>
        <v>21547.811313568167</v>
      </c>
      <c r="AT5" s="14" t="s">
        <v>45</v>
      </c>
    </row>
    <row r="6" spans="1:46" x14ac:dyDescent="0.25">
      <c r="A6" s="14" t="s">
        <v>46</v>
      </c>
      <c r="B6" s="14">
        <f>[3]Sheet2!B6*148.83218%</f>
        <v>614.67690340000001</v>
      </c>
      <c r="C6" s="14">
        <f>[3]Sheet2!C6*148.83218%</f>
        <v>256.19224649685481</v>
      </c>
      <c r="D6" s="14">
        <f>[3]Sheet2!D6*148.83218%</f>
        <v>1073.0800178</v>
      </c>
      <c r="E6" s="14">
        <f>[3]Sheet2!E6*148.83218%</f>
        <v>250.85322924002193</v>
      </c>
      <c r="F6" s="14">
        <f>[3]Sheet2!F6*148.83218%</f>
        <v>145.53202135943513</v>
      </c>
      <c r="G6" s="14">
        <f>[3]Sheet2!G6*148.83218%</f>
        <v>74.416089999999997</v>
      </c>
      <c r="H6" s="14">
        <f>[3]Sheet2!H6*148.83218%</f>
        <v>391.42863340000002</v>
      </c>
      <c r="I6" s="14">
        <f>[3]Sheet2!I6*148.83218%</f>
        <v>376.54541540000002</v>
      </c>
      <c r="J6" s="14">
        <f>[3]Sheet2!J6*148.83218%</f>
        <v>436.07828740000002</v>
      </c>
      <c r="K6" s="14">
        <f>[3]Sheet2!K6*148.83218%</f>
        <v>0</v>
      </c>
      <c r="L6" s="14">
        <f>[3]Sheet2!L6*148.83218%</f>
        <v>0</v>
      </c>
      <c r="M6" s="14">
        <f>[3]Sheet2!M6*148.83218%</f>
        <v>0</v>
      </c>
      <c r="N6" s="14">
        <f>[3]Sheet2!N6*148.83218%</f>
        <v>0</v>
      </c>
      <c r="O6" s="14">
        <f>[3]Sheet2!O6*148.83218%</f>
        <v>0</v>
      </c>
      <c r="P6" s="14">
        <f>[3]Sheet2!P6*148.83218%</f>
        <v>0</v>
      </c>
      <c r="Q6" s="14">
        <f>[3]Sheet2!Q6*148.83218%</f>
        <v>0</v>
      </c>
      <c r="R6" s="14">
        <f>[3]Sheet2!R6*148.83218%</f>
        <v>0</v>
      </c>
      <c r="S6" s="14">
        <f>[3]Sheet2!S6*148.83218%</f>
        <v>0</v>
      </c>
      <c r="T6" s="14">
        <f>[3]Sheet2!T6*148.83218%</f>
        <v>0</v>
      </c>
      <c r="U6" s="14">
        <f>[3]Sheet2!U6*148.83218%</f>
        <v>0</v>
      </c>
      <c r="V6" s="14">
        <f>[3]Sheet2!V6*148.83218%</f>
        <v>0</v>
      </c>
      <c r="W6" s="14">
        <f>[3]Sheet2!W6*148.83218%</f>
        <v>0</v>
      </c>
      <c r="X6" s="14">
        <f>[3]Sheet2!X6*148.83218%</f>
        <v>0</v>
      </c>
      <c r="Y6" s="14">
        <f>[3]Sheet2!Y6*148.83218%</f>
        <v>0</v>
      </c>
      <c r="Z6" s="14">
        <f>[3]Sheet2!Z6*148.83218%</f>
        <v>0</v>
      </c>
      <c r="AA6" s="14">
        <f>[3]Sheet2!AA6*148.83218%</f>
        <v>0</v>
      </c>
      <c r="AB6" s="14">
        <f>[3]Sheet2!AB6*148.83218%</f>
        <v>0</v>
      </c>
      <c r="AC6" s="14">
        <f>[3]Sheet2!AC6*148.83218%</f>
        <v>0</v>
      </c>
      <c r="AD6" s="14">
        <f>[3]Sheet2!AD6*148.83218%</f>
        <v>0</v>
      </c>
      <c r="AE6" s="14">
        <f>[3]Sheet2!AE6*148.83218%</f>
        <v>0</v>
      </c>
      <c r="AF6" s="14">
        <f>[3]Sheet2!AF6*148.83218%</f>
        <v>0</v>
      </c>
      <c r="AG6" s="14">
        <f>[3]Sheet2!AG6*148.83218%</f>
        <v>0</v>
      </c>
      <c r="AH6" s="14">
        <f>[3]Sheet2!AH6*148.83218%</f>
        <v>0</v>
      </c>
      <c r="AI6" s="14">
        <f>[3]Sheet2!AI6*148.83218%</f>
        <v>0</v>
      </c>
      <c r="AJ6" s="14">
        <f>[3]Sheet2!AJ6*148.83218%</f>
        <v>0</v>
      </c>
      <c r="AK6" s="14">
        <f t="shared" ref="AK6:AK42" si="0">SUM(B6:AJ6)</f>
        <v>3618.802844496312</v>
      </c>
      <c r="AL6" s="14">
        <v>0</v>
      </c>
      <c r="AM6" s="14">
        <v>0</v>
      </c>
      <c r="AN6" s="14">
        <f t="shared" ref="AN6:AN43" si="1">AL6+AM6</f>
        <v>0</v>
      </c>
      <c r="AO6" s="14">
        <v>882</v>
      </c>
      <c r="AP6" s="14">
        <v>0</v>
      </c>
      <c r="AQ6" s="14">
        <v>0</v>
      </c>
      <c r="AR6" s="14">
        <f t="shared" ref="AR6:AR42" si="2">AO6+AP6+AQ6</f>
        <v>882</v>
      </c>
      <c r="AS6" s="14">
        <f t="shared" ref="AS6:AS43" si="3">AR6+AN6+AK6</f>
        <v>4500.802844496312</v>
      </c>
      <c r="AT6" s="14" t="s">
        <v>46</v>
      </c>
    </row>
    <row r="7" spans="1:46" x14ac:dyDescent="0.25">
      <c r="A7" s="14" t="s">
        <v>47</v>
      </c>
      <c r="B7" s="14">
        <f>[3]Sheet2!B7*148.83218%</f>
        <v>2876.9260394000003</v>
      </c>
      <c r="C7" s="14">
        <f>[3]Sheet2!C7*148.83218%</f>
        <v>2192.2980114000002</v>
      </c>
      <c r="D7" s="14">
        <f>[3]Sheet2!D7*148.83218%</f>
        <v>3156.7305378000001</v>
      </c>
      <c r="E7" s="14">
        <f>[3]Sheet2!E7*148.83218%</f>
        <v>541.74913519999996</v>
      </c>
      <c r="F7" s="14">
        <f>[3]Sheet2!F7*148.83218%</f>
        <v>1899.0986167999999</v>
      </c>
      <c r="G7" s="14">
        <f>[3]Sheet2!G7*148.83218%</f>
        <v>689.09299340000007</v>
      </c>
      <c r="H7" s="14">
        <f>[3]Sheet2!H7*148.83218%</f>
        <v>297.66435999999999</v>
      </c>
      <c r="I7" s="14">
        <f>[3]Sheet2!I7*148.83218%</f>
        <v>830.48356439999998</v>
      </c>
      <c r="J7" s="14">
        <f>[3]Sheet2!J7*148.83218%</f>
        <v>798.61721134281629</v>
      </c>
      <c r="K7" s="14">
        <f>[3]Sheet2!K7*148.83218%</f>
        <v>0</v>
      </c>
      <c r="L7" s="14">
        <f>[3]Sheet2!L7*148.83218%</f>
        <v>330.40743960000003</v>
      </c>
      <c r="M7" s="14">
        <f>[3]Sheet2!M7*148.83218%</f>
        <v>0</v>
      </c>
      <c r="N7" s="14">
        <f>[3]Sheet2!N7*148.83218%</f>
        <v>0</v>
      </c>
      <c r="O7" s="14">
        <f>[3]Sheet2!O7*148.83218%</f>
        <v>998.66392780000001</v>
      </c>
      <c r="P7" s="14">
        <f>[3]Sheet2!P7*148.83218%</f>
        <v>0</v>
      </c>
      <c r="Q7" s="14">
        <f>[3]Sheet2!Q7*148.83218%</f>
        <v>0</v>
      </c>
      <c r="R7" s="14">
        <f>[3]Sheet2!R7*148.83218%</f>
        <v>0</v>
      </c>
      <c r="S7" s="14">
        <f>[3]Sheet2!S7*148.83218%</f>
        <v>297.66435999999999</v>
      </c>
      <c r="T7" s="14">
        <f>[3]Sheet2!T7*148.83218%</f>
        <v>663.79152280000005</v>
      </c>
      <c r="U7" s="14">
        <f>[3]Sheet2!U7*148.83218%</f>
        <v>297.66435999999999</v>
      </c>
      <c r="V7" s="14">
        <f>[3]Sheet2!V7*148.83218%</f>
        <v>554.02911940156628</v>
      </c>
      <c r="W7" s="14">
        <f>[3]Sheet2!W7*148.83218%</f>
        <v>0</v>
      </c>
      <c r="X7" s="14">
        <f>[3]Sheet2!X7*148.83218%</f>
        <v>0</v>
      </c>
      <c r="Y7" s="14">
        <f>[3]Sheet2!Y7*148.83218%</f>
        <v>0</v>
      </c>
      <c r="Z7" s="14">
        <f>[3]Sheet2!Z7*148.83218%</f>
        <v>482.21626320000001</v>
      </c>
      <c r="AA7" s="14">
        <f>[3]Sheet2!AA7*148.83218%</f>
        <v>0</v>
      </c>
      <c r="AB7" s="14">
        <f>[3]Sheet2!AB7*148.83218%</f>
        <v>0</v>
      </c>
      <c r="AC7" s="14">
        <f>[3]Sheet2!AC7*148.83218%</f>
        <v>0</v>
      </c>
      <c r="AD7" s="14">
        <f>[3]Sheet2!AD7*148.83218%</f>
        <v>0</v>
      </c>
      <c r="AE7" s="14">
        <f>[3]Sheet2!AE7*148.83218%</f>
        <v>325.94247419999999</v>
      </c>
      <c r="AF7" s="14">
        <f>[3]Sheet2!AF7*148.83218%</f>
        <v>363.90369811355703</v>
      </c>
      <c r="AG7" s="14">
        <f>[3]Sheet2!AG7*148.83218%</f>
        <v>0</v>
      </c>
      <c r="AH7" s="14">
        <f>[3]Sheet2!AH7*148.83218%</f>
        <v>0</v>
      </c>
      <c r="AI7" s="14">
        <f>[3]Sheet2!AI7*148.83218%</f>
        <v>0</v>
      </c>
      <c r="AJ7" s="14">
        <f>[3]Sheet2!AJ7*148.83218%</f>
        <v>0</v>
      </c>
      <c r="AK7" s="14">
        <f t="shared" si="0"/>
        <v>17596.943634857944</v>
      </c>
      <c r="AL7" s="14">
        <v>0</v>
      </c>
      <c r="AM7" s="14">
        <v>0</v>
      </c>
      <c r="AN7" s="14">
        <f t="shared" si="1"/>
        <v>0</v>
      </c>
      <c r="AO7" s="14">
        <v>2832</v>
      </c>
      <c r="AP7" s="14">
        <v>0</v>
      </c>
      <c r="AQ7" s="14">
        <v>0</v>
      </c>
      <c r="AR7" s="14">
        <f t="shared" si="2"/>
        <v>2832</v>
      </c>
      <c r="AS7" s="14">
        <f t="shared" si="3"/>
        <v>20428.943634857944</v>
      </c>
      <c r="AT7" s="14" t="s">
        <v>47</v>
      </c>
    </row>
    <row r="8" spans="1:46" x14ac:dyDescent="0.25">
      <c r="A8" s="14" t="s">
        <v>48</v>
      </c>
      <c r="B8" s="14">
        <f>[3]Sheet2!B8*148.83218%</f>
        <v>2277.1323539999999</v>
      </c>
      <c r="C8" s="14">
        <f>[3]Sheet2!C8*148.83218%</f>
        <v>2699.8157452</v>
      </c>
      <c r="D8" s="14">
        <f>[3]Sheet2!D8*148.83218%</f>
        <v>303.39841317452891</v>
      </c>
      <c r="E8" s="14">
        <f>[3]Sheet2!E8*148.83218%</f>
        <v>739.69593459999999</v>
      </c>
      <c r="F8" s="14">
        <f>[3]Sheet2!F8*148.83218%</f>
        <v>8659.0562324000002</v>
      </c>
      <c r="G8" s="14">
        <f>[3]Sheet2!G8*148.83218%</f>
        <v>275.00877672984342</v>
      </c>
      <c r="H8" s="14">
        <f>[3]Sheet2!H8*148.83218%</f>
        <v>297.66435999999999</v>
      </c>
      <c r="I8" s="14">
        <f>[3]Sheet2!I8*148.83218%</f>
        <v>1864.8774602525029</v>
      </c>
      <c r="J8" s="14">
        <f>[3]Sheet2!J8*148.83218%</f>
        <v>456.9147926</v>
      </c>
      <c r="K8" s="14">
        <f>[3]Sheet2!K8*148.83218%</f>
        <v>0</v>
      </c>
      <c r="L8" s="14">
        <f>[3]Sheet2!L8*148.83218%</f>
        <v>0</v>
      </c>
      <c r="M8" s="14">
        <f>[3]Sheet2!M8*148.83218%</f>
        <v>0</v>
      </c>
      <c r="N8" s="14">
        <f>[3]Sheet2!N8*148.83218%</f>
        <v>0</v>
      </c>
      <c r="O8" s="14">
        <f>[3]Sheet2!O8*148.83218%</f>
        <v>0</v>
      </c>
      <c r="P8" s="14">
        <f>[3]Sheet2!P8*148.83218%</f>
        <v>0</v>
      </c>
      <c r="Q8" s="14">
        <f>[3]Sheet2!Q8*148.83218%</f>
        <v>297.66435999999999</v>
      </c>
      <c r="R8" s="14">
        <f>[3]Sheet2!R8*148.83218%</f>
        <v>0</v>
      </c>
      <c r="S8" s="14">
        <f>[3]Sheet2!S8*148.83218%</f>
        <v>403.33520780000003</v>
      </c>
      <c r="T8" s="14">
        <f>[3]Sheet2!T8*148.83218%</f>
        <v>1028.4303638000001</v>
      </c>
      <c r="U8" s="14">
        <f>[3]Sheet2!U8*148.83218%</f>
        <v>0</v>
      </c>
      <c r="V8" s="14">
        <f>[3]Sheet2!V8*148.83218%</f>
        <v>0</v>
      </c>
      <c r="W8" s="14">
        <f>[3]Sheet2!W8*148.83218%</f>
        <v>0</v>
      </c>
      <c r="X8" s="14">
        <f>[3]Sheet2!X8*148.83218%</f>
        <v>0</v>
      </c>
      <c r="Y8" s="14">
        <f>[3]Sheet2!Y8*148.83218%</f>
        <v>0</v>
      </c>
      <c r="Z8" s="14">
        <f>[3]Sheet2!Z8*148.83218%</f>
        <v>0</v>
      </c>
      <c r="AA8" s="14">
        <f>[3]Sheet2!AA8*148.83218%</f>
        <v>0</v>
      </c>
      <c r="AB8" s="14">
        <f>[3]Sheet2!AB8*148.83218%</f>
        <v>0</v>
      </c>
      <c r="AC8" s="14">
        <f>[3]Sheet2!AC8*148.83218%</f>
        <v>0</v>
      </c>
      <c r="AD8" s="14">
        <f>[3]Sheet2!AD8*148.83218%</f>
        <v>0</v>
      </c>
      <c r="AE8" s="14">
        <f>[3]Sheet2!AE8*148.83218%</f>
        <v>0</v>
      </c>
      <c r="AF8" s="14">
        <f>[3]Sheet2!AF8*148.83218%</f>
        <v>165.6674350887638</v>
      </c>
      <c r="AG8" s="14">
        <f>[3]Sheet2!AG8*148.83218%</f>
        <v>0</v>
      </c>
      <c r="AH8" s="14">
        <f>[3]Sheet2!AH8*148.83218%</f>
        <v>0</v>
      </c>
      <c r="AI8" s="14">
        <f>[3]Sheet2!AI8*148.83218%</f>
        <v>0</v>
      </c>
      <c r="AJ8" s="14">
        <f>[3]Sheet2!AJ8*148.83218%</f>
        <v>0</v>
      </c>
      <c r="AK8" s="14">
        <f t="shared" si="0"/>
        <v>19468.661435645634</v>
      </c>
      <c r="AL8" s="14">
        <v>0</v>
      </c>
      <c r="AM8" s="14">
        <v>0</v>
      </c>
      <c r="AN8" s="14">
        <f t="shared" si="1"/>
        <v>0</v>
      </c>
      <c r="AO8" s="14">
        <v>0</v>
      </c>
      <c r="AP8" s="14">
        <v>961</v>
      </c>
      <c r="AQ8" s="14">
        <v>0</v>
      </c>
      <c r="AR8" s="14">
        <f t="shared" si="2"/>
        <v>961</v>
      </c>
      <c r="AS8" s="14">
        <f t="shared" si="3"/>
        <v>20429.661435645634</v>
      </c>
      <c r="AT8" s="14" t="s">
        <v>48</v>
      </c>
    </row>
    <row r="9" spans="1:46" x14ac:dyDescent="0.25">
      <c r="A9" s="14" t="s">
        <v>49</v>
      </c>
      <c r="B9" s="14">
        <f>[3]Sheet2!B9*148.83218%</f>
        <v>17196.070077200002</v>
      </c>
      <c r="C9" s="14">
        <f>[3]Sheet2!C9*148.83218%</f>
        <v>10206.9109044</v>
      </c>
      <c r="D9" s="14">
        <f>[3]Sheet2!D9*148.83218%</f>
        <v>4729.8866803999999</v>
      </c>
      <c r="E9" s="14">
        <f>[3]Sheet2!E9*148.83218%</f>
        <v>419.70674760000003</v>
      </c>
      <c r="F9" s="14">
        <f>[3]Sheet2!F9*148.83218%</f>
        <v>17833.071807600001</v>
      </c>
      <c r="G9" s="14">
        <f>[3]Sheet2!G9*148.83218%</f>
        <v>2890.3209356000002</v>
      </c>
      <c r="H9" s="14">
        <f>[3]Sheet2!H9*148.83218%</f>
        <v>357.19723199999999</v>
      </c>
      <c r="I9" s="14">
        <f>[3]Sheet2!I9*148.83218%</f>
        <v>3119.6318973806688</v>
      </c>
      <c r="J9" s="14">
        <f>[3]Sheet2!J9*148.83218%</f>
        <v>3198.4035481999999</v>
      </c>
      <c r="K9" s="14">
        <f>[3]Sheet2!K9*148.83218%</f>
        <v>422.97203661020183</v>
      </c>
      <c r="L9" s="14">
        <f>[3]Sheet2!L9*148.83218%</f>
        <v>0</v>
      </c>
      <c r="M9" s="14">
        <f>[3]Sheet2!M9*148.83218%</f>
        <v>415.24178219999999</v>
      </c>
      <c r="N9" s="14">
        <f>[3]Sheet2!N9*148.83218%</f>
        <v>377.96977922667458</v>
      </c>
      <c r="O9" s="14">
        <f>[3]Sheet2!O9*148.83218%</f>
        <v>308.0826126</v>
      </c>
      <c r="P9" s="14">
        <f>[3]Sheet2!P9*148.83218%</f>
        <v>493.76937566337824</v>
      </c>
      <c r="Q9" s="14">
        <f>[3]Sheet2!Q9*148.83218%</f>
        <v>361.66219740000003</v>
      </c>
      <c r="R9" s="14">
        <f>[3]Sheet2!R9*148.83218%</f>
        <v>0</v>
      </c>
      <c r="S9" s="14">
        <f>[3]Sheet2!S9*148.83218%</f>
        <v>321.47750880000001</v>
      </c>
      <c r="T9" s="14">
        <f>[3]Sheet2!T9*148.83218%</f>
        <v>1550.8313155999999</v>
      </c>
      <c r="U9" s="14">
        <f>[3]Sheet2!U9*148.83218%</f>
        <v>556.63235320000001</v>
      </c>
      <c r="V9" s="14">
        <f>[3]Sheet2!V9*148.83218%</f>
        <v>613.30097329255909</v>
      </c>
      <c r="W9" s="14">
        <f>[3]Sheet2!W9*148.83218%</f>
        <v>0</v>
      </c>
      <c r="X9" s="14">
        <f>[3]Sheet2!X9*148.83218%</f>
        <v>0</v>
      </c>
      <c r="Y9" s="14">
        <f>[3]Sheet2!Y9*148.83218%</f>
        <v>0</v>
      </c>
      <c r="Z9" s="14">
        <f>[3]Sheet2!Z9*148.83218%</f>
        <v>479.23961960000003</v>
      </c>
      <c r="AA9" s="14">
        <f>[3]Sheet2!AA9*148.83218%</f>
        <v>0</v>
      </c>
      <c r="AB9" s="14">
        <f>[3]Sheet2!AB9*148.83218%</f>
        <v>0</v>
      </c>
      <c r="AC9" s="14">
        <f>[3]Sheet2!AC9*148.83218%</f>
        <v>0</v>
      </c>
      <c r="AD9" s="14">
        <f>[3]Sheet2!AD9*148.83218%</f>
        <v>0</v>
      </c>
      <c r="AE9" s="14">
        <f>[3]Sheet2!AE9*148.83218%</f>
        <v>541.74913519999996</v>
      </c>
      <c r="AF9" s="14">
        <f>[3]Sheet2!AF9*148.83218%</f>
        <v>700.99956780000002</v>
      </c>
      <c r="AG9" s="14">
        <f>[3]Sheet2!AG9*148.83218%</f>
        <v>744.16089999999997</v>
      </c>
      <c r="AH9" s="14">
        <f>[3]Sheet2!AH9*148.83218%</f>
        <v>0</v>
      </c>
      <c r="AI9" s="14">
        <f>[3]Sheet2!AI9*148.83218%</f>
        <v>0</v>
      </c>
      <c r="AJ9" s="14">
        <f>[3]Sheet2!AJ9*148.83218%</f>
        <v>0</v>
      </c>
      <c r="AK9" s="14">
        <f t="shared" si="0"/>
        <v>67839.288987573513</v>
      </c>
      <c r="AL9" s="14">
        <v>0</v>
      </c>
      <c r="AM9" s="14">
        <v>0</v>
      </c>
      <c r="AN9" s="14">
        <f t="shared" si="1"/>
        <v>0</v>
      </c>
      <c r="AO9" s="14">
        <v>0</v>
      </c>
      <c r="AP9" s="14">
        <v>3950</v>
      </c>
      <c r="AQ9" s="14">
        <v>0</v>
      </c>
      <c r="AR9" s="14">
        <f t="shared" si="2"/>
        <v>3950</v>
      </c>
      <c r="AS9" s="14">
        <f t="shared" si="3"/>
        <v>71789.288987573513</v>
      </c>
      <c r="AT9" s="14" t="s">
        <v>49</v>
      </c>
    </row>
    <row r="10" spans="1:46" x14ac:dyDescent="0.25">
      <c r="A10" s="14" t="s">
        <v>50</v>
      </c>
      <c r="B10" s="14">
        <f>[3]Sheet2!B10*148.83218%</f>
        <v>12250.3767358</v>
      </c>
      <c r="C10" s="14">
        <f>[3]Sheet2!C10*148.83218%</f>
        <v>4945.6933414000005</v>
      </c>
      <c r="D10" s="14">
        <f>[3]Sheet2!D10*148.83218%</f>
        <v>3412.7218874</v>
      </c>
      <c r="E10" s="14">
        <f>[3]Sheet2!E10*148.83218%</f>
        <v>2408.1046724000003</v>
      </c>
      <c r="F10" s="14">
        <f>[3]Sheet2!F10*148.83218%</f>
        <v>10787.3564064</v>
      </c>
      <c r="G10" s="14">
        <f>[3]Sheet2!G10*148.83218%</f>
        <v>2749.480954589395</v>
      </c>
      <c r="H10" s="14">
        <f>[3]Sheet2!H10*148.83218%</f>
        <v>1830.635814</v>
      </c>
      <c r="I10" s="14">
        <f>[3]Sheet2!I10*148.83218%</f>
        <v>3662.3438717614235</v>
      </c>
      <c r="J10" s="14">
        <f>[3]Sheet2!J10*148.83218%</f>
        <v>4518.5438557473026</v>
      </c>
      <c r="K10" s="14">
        <f>[3]Sheet2!K10*148.83218%</f>
        <v>647.419983</v>
      </c>
      <c r="L10" s="14">
        <f>[3]Sheet2!L10*148.83218%</f>
        <v>613.18858160000002</v>
      </c>
      <c r="M10" s="14">
        <f>[3]Sheet2!M10*148.83218%</f>
        <v>517.93598640000005</v>
      </c>
      <c r="N10" s="14">
        <f>[3]Sheet2!N10*148.83218%</f>
        <v>610.21193800000003</v>
      </c>
      <c r="O10" s="14">
        <f>[3]Sheet2!O10*148.83218%</f>
        <v>1003.5023310832026</v>
      </c>
      <c r="P10" s="14">
        <f>[3]Sheet2!P10*148.83218%</f>
        <v>2119.3702432</v>
      </c>
      <c r="Q10" s="14">
        <f>[3]Sheet2!Q10*148.83218%</f>
        <v>747.13754359999996</v>
      </c>
      <c r="R10" s="14">
        <f>[3]Sheet2!R10*148.83218%</f>
        <v>535.79584799999998</v>
      </c>
      <c r="S10" s="14">
        <f>[3]Sheet2!S10*148.83218%</f>
        <v>512.32517534432316</v>
      </c>
      <c r="T10" s="14">
        <f>[3]Sheet2!T10*148.83218%</f>
        <v>1461.5320076</v>
      </c>
      <c r="U10" s="14">
        <f>[3]Sheet2!U10*148.83218%</f>
        <v>830.94436566446745</v>
      </c>
      <c r="V10" s="14">
        <f>[3]Sheet2!V10*148.83218%</f>
        <v>507.92808693950826</v>
      </c>
      <c r="W10" s="14">
        <f>[3]Sheet2!W10*148.83218%</f>
        <v>0</v>
      </c>
      <c r="X10" s="14">
        <f>[3]Sheet2!X10*148.83218%</f>
        <v>0</v>
      </c>
      <c r="Y10" s="14">
        <f>[3]Sheet2!Y10*148.83218%</f>
        <v>0</v>
      </c>
      <c r="Z10" s="14">
        <f>[3]Sheet2!Z10*148.83218%</f>
        <v>1924.4000874000001</v>
      </c>
      <c r="AA10" s="14">
        <f>[3]Sheet2!AA10*148.83218%</f>
        <v>0</v>
      </c>
      <c r="AB10" s="14">
        <f>[3]Sheet2!AB10*148.83218%</f>
        <v>0</v>
      </c>
      <c r="AC10" s="14">
        <f>[3]Sheet2!AC10*148.83218%</f>
        <v>0</v>
      </c>
      <c r="AD10" s="14">
        <f>[3]Sheet2!AD10*148.83218%</f>
        <v>0</v>
      </c>
      <c r="AE10" s="14">
        <f>[3]Sheet2!AE10*148.83218%</f>
        <v>1143.2135242897748</v>
      </c>
      <c r="AF10" s="14">
        <f>[3]Sheet2!AF10*148.83218%</f>
        <v>1262.0968864000001</v>
      </c>
      <c r="AG10" s="14">
        <f>[3]Sheet2!AG10*148.83218%</f>
        <v>0</v>
      </c>
      <c r="AH10" s="14">
        <f>[3]Sheet2!AH10*148.83218%</f>
        <v>0</v>
      </c>
      <c r="AI10" s="14">
        <f>[3]Sheet2!AI10*148.83218%</f>
        <v>0</v>
      </c>
      <c r="AJ10" s="14">
        <f>[3]Sheet2!AJ10*148.83218%</f>
        <v>0</v>
      </c>
      <c r="AK10" s="14">
        <f t="shared" si="0"/>
        <v>61002.260128019407</v>
      </c>
      <c r="AL10" s="14">
        <v>0</v>
      </c>
      <c r="AM10" s="14">
        <v>0</v>
      </c>
      <c r="AN10" s="14">
        <f t="shared" si="1"/>
        <v>0</v>
      </c>
      <c r="AO10" s="14">
        <v>0</v>
      </c>
      <c r="AP10" s="14">
        <v>2774</v>
      </c>
      <c r="AQ10" s="14">
        <v>0</v>
      </c>
      <c r="AR10" s="14">
        <f t="shared" si="2"/>
        <v>2774</v>
      </c>
      <c r="AS10" s="14">
        <f t="shared" si="3"/>
        <v>63776.260128019407</v>
      </c>
      <c r="AT10" s="14" t="s">
        <v>50</v>
      </c>
    </row>
    <row r="11" spans="1:46" x14ac:dyDescent="0.25">
      <c r="A11" s="14" t="s">
        <v>51</v>
      </c>
      <c r="B11" s="14">
        <f>[3]Sheet2!B11*148.83218%</f>
        <v>2899.2508664000002</v>
      </c>
      <c r="C11" s="14">
        <f>[3]Sheet2!C11*148.83218%</f>
        <v>1148.9844296000001</v>
      </c>
      <c r="D11" s="14">
        <f>[3]Sheet2!D11*148.83218%</f>
        <v>4229.8105556</v>
      </c>
      <c r="E11" s="14">
        <f>[3]Sheet2!E11*148.83218%</f>
        <v>849.83419826444185</v>
      </c>
      <c r="F11" s="14">
        <f>[3]Sheet2!F11*148.83218%</f>
        <v>657.37291386675759</v>
      </c>
      <c r="G11" s="14">
        <f>[3]Sheet2!G11*148.83218%</f>
        <v>702.48788960000002</v>
      </c>
      <c r="H11" s="14">
        <f>[3]Sheet2!H11*148.83218%</f>
        <v>788.89211992699484</v>
      </c>
      <c r="I11" s="14">
        <f>[3]Sheet2!I11*148.83218%</f>
        <v>680.16306259999999</v>
      </c>
      <c r="J11" s="14">
        <f>[3]Sheet2!J11*148.83218%</f>
        <v>586.39878920000001</v>
      </c>
      <c r="K11" s="14">
        <f>[3]Sheet2!K11*148.83218%</f>
        <v>0</v>
      </c>
      <c r="L11" s="14">
        <f>[3]Sheet2!L11*148.83218%</f>
        <v>687.60467159999996</v>
      </c>
      <c r="M11" s="14">
        <f>[3]Sheet2!M11*148.83218%</f>
        <v>0</v>
      </c>
      <c r="N11" s="14">
        <f>[3]Sheet2!N11*148.83218%</f>
        <v>0</v>
      </c>
      <c r="O11" s="14">
        <f>[3]Sheet2!O11*148.83218%</f>
        <v>837.48085333496283</v>
      </c>
      <c r="P11" s="14">
        <f>[3]Sheet2!P11*148.83218%</f>
        <v>525.37759540000002</v>
      </c>
      <c r="Q11" s="14">
        <f>[3]Sheet2!Q11*148.83218%</f>
        <v>779.88062320000006</v>
      </c>
      <c r="R11" s="14">
        <f>[3]Sheet2!R11*148.83218%</f>
        <v>0</v>
      </c>
      <c r="S11" s="14">
        <f>[3]Sheet2!S11*148.83218%</f>
        <v>583.42214560000002</v>
      </c>
      <c r="T11" s="14">
        <f>[3]Sheet2!T11*148.83218%</f>
        <v>516.84773475350892</v>
      </c>
      <c r="U11" s="14">
        <f>[3]Sheet2!U11*148.83218%</f>
        <v>0</v>
      </c>
      <c r="V11" s="14">
        <f>[3]Sheet2!V11*148.83218%</f>
        <v>282.59695037195706</v>
      </c>
      <c r="W11" s="14">
        <f>[3]Sheet2!W11*148.83218%</f>
        <v>0</v>
      </c>
      <c r="X11" s="14">
        <f>[3]Sheet2!X11*148.83218%</f>
        <v>0</v>
      </c>
      <c r="Y11" s="14">
        <f>[3]Sheet2!Y11*148.83218%</f>
        <v>0</v>
      </c>
      <c r="Z11" s="14">
        <f>[3]Sheet2!Z11*148.83218%</f>
        <v>552.16738780000003</v>
      </c>
      <c r="AA11" s="14">
        <f>[3]Sheet2!AA11*148.83218%</f>
        <v>0</v>
      </c>
      <c r="AB11" s="14">
        <f>[3]Sheet2!AB11*148.83218%</f>
        <v>0</v>
      </c>
      <c r="AC11" s="14">
        <f>[3]Sheet2!AC11*148.83218%</f>
        <v>0</v>
      </c>
      <c r="AD11" s="14">
        <f>[3]Sheet2!AD11*148.83218%</f>
        <v>0</v>
      </c>
      <c r="AE11" s="14">
        <f>[3]Sheet2!AE11*148.83218%</f>
        <v>318.02598034585895</v>
      </c>
      <c r="AF11" s="14">
        <f>[3]Sheet2!AF11*148.83218%</f>
        <v>632.53676500000006</v>
      </c>
      <c r="AG11" s="14">
        <f>[3]Sheet2!AG11*148.83218%</f>
        <v>352.7322666</v>
      </c>
      <c r="AH11" s="14">
        <f>[3]Sheet2!AH11*148.83218%</f>
        <v>0</v>
      </c>
      <c r="AI11" s="14">
        <f>[3]Sheet2!AI11*148.83218%</f>
        <v>0</v>
      </c>
      <c r="AJ11" s="14">
        <f>[3]Sheet2!AJ11*148.83218%</f>
        <v>0</v>
      </c>
      <c r="AK11" s="14">
        <f t="shared" si="0"/>
        <v>18611.867799064479</v>
      </c>
      <c r="AL11" s="14">
        <v>0</v>
      </c>
      <c r="AM11" s="14">
        <v>0</v>
      </c>
      <c r="AN11" s="14">
        <f t="shared" si="1"/>
        <v>0</v>
      </c>
      <c r="AO11" s="14">
        <v>2095</v>
      </c>
      <c r="AP11" s="14">
        <v>0</v>
      </c>
      <c r="AQ11" s="14">
        <v>0</v>
      </c>
      <c r="AR11" s="14">
        <f t="shared" si="2"/>
        <v>2095</v>
      </c>
      <c r="AS11" s="14">
        <f t="shared" si="3"/>
        <v>20706.867799064479</v>
      </c>
      <c r="AT11" s="14" t="s">
        <v>51</v>
      </c>
    </row>
    <row r="12" spans="1:46" x14ac:dyDescent="0.25">
      <c r="A12" s="14" t="s">
        <v>52</v>
      </c>
      <c r="B12" s="14">
        <f>[3]Sheet2!B12*148.83218%</f>
        <v>2257.7841705999999</v>
      </c>
      <c r="C12" s="14">
        <f>[3]Sheet2!C12*148.83218%</f>
        <v>826.01859899999999</v>
      </c>
      <c r="D12" s="14">
        <f>[3]Sheet2!D12*148.83218%</f>
        <v>4147.9528565999999</v>
      </c>
      <c r="E12" s="14">
        <f>[3]Sheet2!E12*148.83218%</f>
        <v>1634.1773364000001</v>
      </c>
      <c r="F12" s="14">
        <f>[3]Sheet2!F12*148.83218%</f>
        <v>646.12417913056174</v>
      </c>
      <c r="G12" s="14">
        <f>[3]Sheet2!G12*148.83218%</f>
        <v>608.72361620000004</v>
      </c>
      <c r="H12" s="14">
        <f>[3]Sheet2!H12*148.83218%</f>
        <v>494.12283760000003</v>
      </c>
      <c r="I12" s="14">
        <f>[3]Sheet2!I12*148.83218%</f>
        <v>1485.3451564</v>
      </c>
      <c r="J12" s="14">
        <f>[3]Sheet2!J12*148.83218%</f>
        <v>4752.2115074000003</v>
      </c>
      <c r="K12" s="14">
        <f>[3]Sheet2!K12*148.83218%</f>
        <v>0</v>
      </c>
      <c r="L12" s="14">
        <f>[3]Sheet2!L12*148.83218%</f>
        <v>0</v>
      </c>
      <c r="M12" s="14">
        <f>[3]Sheet2!M12*148.83218%</f>
        <v>0</v>
      </c>
      <c r="N12" s="14">
        <f>[3]Sheet2!N12*148.83218%</f>
        <v>0</v>
      </c>
      <c r="O12" s="14">
        <f>[3]Sheet2!O12*148.83218%</f>
        <v>651.87581959572913</v>
      </c>
      <c r="P12" s="14">
        <f>[3]Sheet2!P12*148.83218%</f>
        <v>413.75346039999999</v>
      </c>
      <c r="Q12" s="14">
        <f>[3]Sheet2!Q12*148.83218%</f>
        <v>538.77249159999997</v>
      </c>
      <c r="R12" s="14">
        <f>[3]Sheet2!R12*148.83218%</f>
        <v>0</v>
      </c>
      <c r="S12" s="14">
        <f>[3]Sheet2!S12*148.83218%</f>
        <v>297.66435999999999</v>
      </c>
      <c r="T12" s="14">
        <f>[3]Sheet2!T12*148.83218%</f>
        <v>687.98204211400468</v>
      </c>
      <c r="U12" s="14">
        <f>[3]Sheet2!U12*148.83218%</f>
        <v>0</v>
      </c>
      <c r="V12" s="14">
        <f>[3]Sheet2!V12*148.83218%</f>
        <v>0</v>
      </c>
      <c r="W12" s="14">
        <f>[3]Sheet2!W12*148.83218%</f>
        <v>407.80017320000002</v>
      </c>
      <c r="X12" s="14">
        <f>[3]Sheet2!X12*148.83218%</f>
        <v>0</v>
      </c>
      <c r="Y12" s="14">
        <f>[3]Sheet2!Y12*148.83218%</f>
        <v>0</v>
      </c>
      <c r="Z12" s="14">
        <f>[3]Sheet2!Z12*148.83218%</f>
        <v>520.91263000000004</v>
      </c>
      <c r="AA12" s="14">
        <f>[3]Sheet2!AA12*148.83218%</f>
        <v>0</v>
      </c>
      <c r="AB12" s="14">
        <f>[3]Sheet2!AB12*148.83218%</f>
        <v>0</v>
      </c>
      <c r="AC12" s="14">
        <f>[3]Sheet2!AC12*148.83218%</f>
        <v>0</v>
      </c>
      <c r="AD12" s="14">
        <f>[3]Sheet2!AD12*148.83218%</f>
        <v>0</v>
      </c>
      <c r="AE12" s="14">
        <f>[3]Sheet2!AE12*148.83218%</f>
        <v>371.31615445023311</v>
      </c>
      <c r="AF12" s="14">
        <f>[3]Sheet2!AF12*148.83218%</f>
        <v>514.95934280000006</v>
      </c>
      <c r="AG12" s="14">
        <f>[3]Sheet2!AG12*148.83218%</f>
        <v>0</v>
      </c>
      <c r="AH12" s="14">
        <f>[3]Sheet2!AH12*148.83218%</f>
        <v>0</v>
      </c>
      <c r="AI12" s="14">
        <f>[3]Sheet2!AI12*148.83218%</f>
        <v>0</v>
      </c>
      <c r="AJ12" s="14">
        <f>[3]Sheet2!AJ12*148.83218%</f>
        <v>0</v>
      </c>
      <c r="AK12" s="14">
        <f t="shared" si="0"/>
        <v>21257.49673349053</v>
      </c>
      <c r="AL12" s="14">
        <v>0</v>
      </c>
      <c r="AM12" s="14">
        <v>0</v>
      </c>
      <c r="AN12" s="14">
        <f t="shared" si="1"/>
        <v>0</v>
      </c>
      <c r="AO12" s="14">
        <v>5646</v>
      </c>
      <c r="AP12" s="14">
        <v>0</v>
      </c>
      <c r="AQ12" s="14">
        <v>0</v>
      </c>
      <c r="AR12" s="14">
        <f t="shared" si="2"/>
        <v>5646</v>
      </c>
      <c r="AS12" s="14">
        <f t="shared" si="3"/>
        <v>26903.49673349053</v>
      </c>
      <c r="AT12" s="14" t="s">
        <v>52</v>
      </c>
    </row>
    <row r="13" spans="1:46" x14ac:dyDescent="0.25">
      <c r="A13" s="14" t="s">
        <v>53</v>
      </c>
      <c r="B13" s="14">
        <f>[3]Sheet2!B13*148.83218%</f>
        <v>3149.2889288000001</v>
      </c>
      <c r="C13" s="14">
        <f>[3]Sheet2!C13*148.83218%</f>
        <v>3073.384517</v>
      </c>
      <c r="D13" s="14">
        <f>[3]Sheet2!D13*148.83218%</f>
        <v>1320.1414366000001</v>
      </c>
      <c r="E13" s="14">
        <f>[3]Sheet2!E13*148.83218%</f>
        <v>1131.124568</v>
      </c>
      <c r="F13" s="14">
        <f>[3]Sheet2!F13*148.83218%</f>
        <v>943.5960212</v>
      </c>
      <c r="G13" s="14">
        <f>[3]Sheet2!G13*148.83218%</f>
        <v>1232.3304504</v>
      </c>
      <c r="H13" s="14">
        <f>[3]Sheet2!H13*148.83218%</f>
        <v>635.81556170907606</v>
      </c>
      <c r="I13" s="14">
        <f>[3]Sheet2!I13*148.83218%</f>
        <v>2239.924309</v>
      </c>
      <c r="J13" s="14">
        <f>[3]Sheet2!J13*148.83218%</f>
        <v>2338.1535478000001</v>
      </c>
      <c r="K13" s="14">
        <f>[3]Sheet2!K13*148.83218%</f>
        <v>657.83823559999996</v>
      </c>
      <c r="L13" s="14">
        <f>[3]Sheet2!L13*148.83218%</f>
        <v>617.653547</v>
      </c>
      <c r="M13" s="14">
        <f>[3]Sheet2!M13*148.83218%</f>
        <v>525.37759540000002</v>
      </c>
      <c r="N13" s="14">
        <f>[3]Sheet2!N13*148.83218%</f>
        <v>644.9867125465986</v>
      </c>
      <c r="O13" s="14">
        <f>[3]Sheet2!O13*148.83218%</f>
        <v>1033.8404158048631</v>
      </c>
      <c r="P13" s="14">
        <f>[3]Sheet2!P13*148.83218%</f>
        <v>842.59298988640671</v>
      </c>
      <c r="Q13" s="14">
        <f>[3]Sheet2!Q13*148.83218%</f>
        <v>607.23529440000004</v>
      </c>
      <c r="R13" s="14">
        <f>[3]Sheet2!R13*148.83218%</f>
        <v>0</v>
      </c>
      <c r="S13" s="14">
        <f>[3]Sheet2!S13*148.83218%</f>
        <v>906.38797620000003</v>
      </c>
      <c r="T13" s="14">
        <f>[3]Sheet2!T13*148.83218%</f>
        <v>1218.9355542000001</v>
      </c>
      <c r="U13" s="14">
        <f>[3]Sheet2!U13*148.83218%</f>
        <v>706.952855</v>
      </c>
      <c r="V13" s="14">
        <f>[3]Sheet2!V13*148.83218%</f>
        <v>523.28387123295204</v>
      </c>
      <c r="W13" s="14">
        <f>[3]Sheet2!W13*148.83218%</f>
        <v>0</v>
      </c>
      <c r="X13" s="14">
        <f>[3]Sheet2!X13*148.83218%</f>
        <v>0</v>
      </c>
      <c r="Y13" s="14">
        <f>[3]Sheet2!Y13*148.83218%</f>
        <v>0</v>
      </c>
      <c r="Z13" s="14">
        <f>[3]Sheet2!Z13*148.83218%</f>
        <v>1298.3285655148047</v>
      </c>
      <c r="AA13" s="14">
        <f>[3]Sheet2!AA13*148.83218%</f>
        <v>0</v>
      </c>
      <c r="AB13" s="14">
        <f>[3]Sheet2!AB13*148.83218%</f>
        <v>0</v>
      </c>
      <c r="AC13" s="14">
        <f>[3]Sheet2!AC13*148.83218%</f>
        <v>0</v>
      </c>
      <c r="AD13" s="14">
        <f>[3]Sheet2!AD13*148.83218%</f>
        <v>0</v>
      </c>
      <c r="AE13" s="14">
        <f>[3]Sheet2!AE13*148.83218%</f>
        <v>887.03979279999999</v>
      </c>
      <c r="AF13" s="14">
        <f>[3]Sheet2!AF13*148.83218%</f>
        <v>641.46669580000002</v>
      </c>
      <c r="AG13" s="14">
        <f>[3]Sheet2!AG13*148.83218%</f>
        <v>0</v>
      </c>
      <c r="AH13" s="14">
        <f>[3]Sheet2!AH13*148.83218%</f>
        <v>0</v>
      </c>
      <c r="AI13" s="14">
        <f>[3]Sheet2!AI13*148.83218%</f>
        <v>0</v>
      </c>
      <c r="AJ13" s="14">
        <f>[3]Sheet2!AJ13*148.83218%</f>
        <v>0</v>
      </c>
      <c r="AK13" s="14">
        <f t="shared" si="0"/>
        <v>27175.679441894699</v>
      </c>
      <c r="AL13" s="14">
        <v>0</v>
      </c>
      <c r="AM13" s="14">
        <v>0</v>
      </c>
      <c r="AN13" s="14">
        <f t="shared" si="1"/>
        <v>0</v>
      </c>
      <c r="AO13" s="14">
        <v>0</v>
      </c>
      <c r="AP13" s="14">
        <v>0</v>
      </c>
      <c r="AQ13" s="14">
        <v>4117</v>
      </c>
      <c r="AR13" s="14">
        <f t="shared" si="2"/>
        <v>4117</v>
      </c>
      <c r="AS13" s="14">
        <f t="shared" si="3"/>
        <v>31292.679441894699</v>
      </c>
      <c r="AT13" s="14" t="s">
        <v>53</v>
      </c>
    </row>
    <row r="14" spans="1:46" x14ac:dyDescent="0.25">
      <c r="A14" s="14" t="s">
        <v>54</v>
      </c>
      <c r="B14" s="14">
        <f>[3]Sheet2!B14*148.83218%</f>
        <v>12180.4256112</v>
      </c>
      <c r="C14" s="14">
        <f>[3]Sheet2!C14*148.83218%</f>
        <v>10317.864120661265</v>
      </c>
      <c r="D14" s="14">
        <f>[3]Sheet2!D14*148.83218%</f>
        <v>2815.9048456</v>
      </c>
      <c r="E14" s="14">
        <f>[3]Sheet2!E14*148.83218%</f>
        <v>673.52273378536529</v>
      </c>
      <c r="F14" s="14">
        <f>[3]Sheet2!F14*148.83218%</f>
        <v>343.80233579999998</v>
      </c>
      <c r="G14" s="14">
        <f>[3]Sheet2!G14*148.83218%</f>
        <v>1220.4238760000001</v>
      </c>
      <c r="H14" s="14">
        <f>[3]Sheet2!H14*148.83218%</f>
        <v>610.21193800000003</v>
      </c>
      <c r="I14" s="14">
        <f>[3]Sheet2!I14*148.83218%</f>
        <v>2967.7136691999999</v>
      </c>
      <c r="J14" s="14">
        <f>[3]Sheet2!J14*148.83218%</f>
        <v>2399.8389215514944</v>
      </c>
      <c r="K14" s="14">
        <f>[3]Sheet2!K14*148.83218%</f>
        <v>0</v>
      </c>
      <c r="L14" s="14">
        <f>[3]Sheet2!L14*148.83218%</f>
        <v>0</v>
      </c>
      <c r="M14" s="14">
        <f>[3]Sheet2!M14*148.83218%</f>
        <v>0</v>
      </c>
      <c r="N14" s="14">
        <f>[3]Sheet2!N14*148.83218%</f>
        <v>0</v>
      </c>
      <c r="O14" s="14">
        <f>[3]Sheet2!O14*148.83218%</f>
        <v>474.56333430543191</v>
      </c>
      <c r="P14" s="14">
        <f>[3]Sheet2!P14*148.83218%</f>
        <v>922.75951599999996</v>
      </c>
      <c r="Q14" s="14">
        <f>[3]Sheet2!Q14*148.83218%</f>
        <v>446.49653999999998</v>
      </c>
      <c r="R14" s="14">
        <f>[3]Sheet2!R14*148.83218%</f>
        <v>0</v>
      </c>
      <c r="S14" s="14">
        <f>[3]Sheet2!S14*148.83218%</f>
        <v>336.36072680000001</v>
      </c>
      <c r="T14" s="14">
        <f>[3]Sheet2!T14*148.83218%</f>
        <v>996.43765777835461</v>
      </c>
      <c r="U14" s="14">
        <f>[3]Sheet2!U14*148.83218%</f>
        <v>0</v>
      </c>
      <c r="V14" s="14">
        <f>[3]Sheet2!V14*148.83218%</f>
        <v>480.40555374735209</v>
      </c>
      <c r="W14" s="14">
        <f>[3]Sheet2!W14*148.83218%</f>
        <v>0</v>
      </c>
      <c r="X14" s="14">
        <f>[3]Sheet2!X14*148.83218%</f>
        <v>0</v>
      </c>
      <c r="Y14" s="14">
        <f>[3]Sheet2!Y14*148.83218%</f>
        <v>0</v>
      </c>
      <c r="Z14" s="14">
        <f>[3]Sheet2!Z14*148.83218%</f>
        <v>895.96972360000007</v>
      </c>
      <c r="AA14" s="14">
        <f>[3]Sheet2!AA14*148.83218%</f>
        <v>0</v>
      </c>
      <c r="AB14" s="14">
        <f>[3]Sheet2!AB14*148.83218%</f>
        <v>0</v>
      </c>
      <c r="AC14" s="14">
        <f>[3]Sheet2!AC14*148.83218%</f>
        <v>0</v>
      </c>
      <c r="AD14" s="14">
        <f>[3]Sheet2!AD14*148.83218%</f>
        <v>0</v>
      </c>
      <c r="AE14" s="14">
        <f>[3]Sheet2!AE14*148.83218%</f>
        <v>540.63374354537223</v>
      </c>
      <c r="AF14" s="14">
        <f>[3]Sheet2!AF14*148.83218%</f>
        <v>928.71280320000005</v>
      </c>
      <c r="AG14" s="14">
        <f>[3]Sheet2!AG14*148.83218%</f>
        <v>0</v>
      </c>
      <c r="AH14" s="14">
        <f>[3]Sheet2!AH14*148.83218%</f>
        <v>0</v>
      </c>
      <c r="AI14" s="14">
        <f>[3]Sheet2!AI14*148.83218%</f>
        <v>0</v>
      </c>
      <c r="AJ14" s="14">
        <f>[3]Sheet2!AJ14*148.83218%</f>
        <v>0</v>
      </c>
      <c r="AK14" s="14">
        <f t="shared" si="0"/>
        <v>39552.047650774635</v>
      </c>
      <c r="AL14" s="14">
        <v>0</v>
      </c>
      <c r="AM14" s="14">
        <v>0</v>
      </c>
      <c r="AN14" s="14">
        <f t="shared" si="1"/>
        <v>0</v>
      </c>
      <c r="AO14" s="14">
        <v>0</v>
      </c>
      <c r="AP14" s="14">
        <v>0</v>
      </c>
      <c r="AQ14" s="14">
        <v>2568</v>
      </c>
      <c r="AR14" s="14">
        <f t="shared" si="2"/>
        <v>2568</v>
      </c>
      <c r="AS14" s="14">
        <f t="shared" si="3"/>
        <v>42120.047650774635</v>
      </c>
      <c r="AT14" s="14" t="s">
        <v>54</v>
      </c>
    </row>
    <row r="15" spans="1:46" x14ac:dyDescent="0.25">
      <c r="A15" s="14" t="s">
        <v>55</v>
      </c>
      <c r="B15" s="14">
        <f>[3]Sheet2!B15*148.83218%</f>
        <v>13147.834781200001</v>
      </c>
      <c r="C15" s="14">
        <f>[3]Sheet2!C15*148.83218%</f>
        <v>5319.2621132000004</v>
      </c>
      <c r="D15" s="14">
        <f>[3]Sheet2!D15*148.83218%</f>
        <v>15795.5592634</v>
      </c>
      <c r="E15" s="14">
        <f>[3]Sheet2!E15*148.83218%</f>
        <v>1843.6013946098926</v>
      </c>
      <c r="F15" s="14">
        <f>[3]Sheet2!F15*148.83218%</f>
        <v>5472.5592586000002</v>
      </c>
      <c r="G15" s="14">
        <f>[3]Sheet2!G15*148.83218%</f>
        <v>4187.4772570951063</v>
      </c>
      <c r="H15" s="14">
        <f>[3]Sheet2!H15*148.83218%</f>
        <v>1588.0393606</v>
      </c>
      <c r="I15" s="14">
        <f>[3]Sheet2!I15*148.83218%</f>
        <v>4794.1192666774004</v>
      </c>
      <c r="J15" s="14">
        <f>[3]Sheet2!J15*148.83218%</f>
        <v>805.18209379999996</v>
      </c>
      <c r="K15" s="14">
        <f>[3]Sheet2!K15*148.83218%</f>
        <v>467.33304520000002</v>
      </c>
      <c r="L15" s="14">
        <f>[3]Sheet2!L15*148.83218%</f>
        <v>595.32871999999998</v>
      </c>
      <c r="M15" s="14">
        <f>[3]Sheet2!M15*148.83218%</f>
        <v>404.82352960000003</v>
      </c>
      <c r="N15" s="14">
        <f>[3]Sheet2!N15*148.83218%</f>
        <v>601.28200720000007</v>
      </c>
      <c r="O15" s="14">
        <f>[3]Sheet2!O15*148.83218%</f>
        <v>242.98747280564513</v>
      </c>
      <c r="P15" s="14">
        <f>[3]Sheet2!P15*148.83218%</f>
        <v>495.61115940000002</v>
      </c>
      <c r="Q15" s="14">
        <f>[3]Sheet2!Q15*148.83218%</f>
        <v>443.51989639999999</v>
      </c>
      <c r="R15" s="14">
        <f>[3]Sheet2!R15*148.83218%</f>
        <v>619.80502034442611</v>
      </c>
      <c r="S15" s="14">
        <f>[3]Sheet2!S15*148.83218%</f>
        <v>397.3819206</v>
      </c>
      <c r="T15" s="14">
        <f>[3]Sheet2!T15*148.83218%</f>
        <v>558.12067500000001</v>
      </c>
      <c r="U15" s="14">
        <f>[3]Sheet2!U15*148.83218%</f>
        <v>402.40877415193188</v>
      </c>
      <c r="V15" s="14">
        <f>[3]Sheet2!V15*148.83218%</f>
        <v>245.97882513977751</v>
      </c>
      <c r="W15" s="14">
        <f>[3]Sheet2!W15*148.83218%</f>
        <v>489.65787219999999</v>
      </c>
      <c r="X15" s="14">
        <f>[3]Sheet2!X15*148.83218%</f>
        <v>0</v>
      </c>
      <c r="Y15" s="14">
        <f>[3]Sheet2!Y15*148.83218%</f>
        <v>0</v>
      </c>
      <c r="Z15" s="14">
        <f>[3]Sheet2!Z15*148.83218%</f>
        <v>1205.5406580000001</v>
      </c>
      <c r="AA15" s="14">
        <f>[3]Sheet2!AA15*148.83218%</f>
        <v>0</v>
      </c>
      <c r="AB15" s="14">
        <f>[3]Sheet2!AB15*148.83218%</f>
        <v>0</v>
      </c>
      <c r="AC15" s="14">
        <f>[3]Sheet2!AC15*148.83218%</f>
        <v>0</v>
      </c>
      <c r="AD15" s="14">
        <f>[3]Sheet2!AD15*148.83218%</f>
        <v>0</v>
      </c>
      <c r="AE15" s="14">
        <f>[3]Sheet2!AE15*148.83218%</f>
        <v>766.485727</v>
      </c>
      <c r="AF15" s="14">
        <f>[3]Sheet2!AF15*148.83218%</f>
        <v>1080.5216267999999</v>
      </c>
      <c r="AG15" s="14">
        <f>[3]Sheet2!AG15*148.83218%</f>
        <v>0</v>
      </c>
      <c r="AH15" s="14">
        <f>[3]Sheet2!AH15*148.83218%</f>
        <v>0</v>
      </c>
      <c r="AI15" s="14">
        <f>[3]Sheet2!AI15*148.83218%</f>
        <v>0</v>
      </c>
      <c r="AJ15" s="14">
        <f>[3]Sheet2!AJ15*148.83218%</f>
        <v>0</v>
      </c>
      <c r="AK15" s="14">
        <f t="shared" si="0"/>
        <v>61970.421719024176</v>
      </c>
      <c r="AL15" s="14">
        <v>0</v>
      </c>
      <c r="AM15" s="14">
        <v>0</v>
      </c>
      <c r="AN15" s="14">
        <f t="shared" si="1"/>
        <v>0</v>
      </c>
      <c r="AO15" s="14">
        <v>2641</v>
      </c>
      <c r="AP15" s="14">
        <v>0</v>
      </c>
      <c r="AQ15" s="14">
        <v>0</v>
      </c>
      <c r="AR15" s="14">
        <f t="shared" si="2"/>
        <v>2641</v>
      </c>
      <c r="AS15" s="14">
        <f t="shared" si="3"/>
        <v>64611.421719024176</v>
      </c>
      <c r="AT15" s="14" t="s">
        <v>55</v>
      </c>
    </row>
    <row r="16" spans="1:46" x14ac:dyDescent="0.25">
      <c r="A16" s="14" t="s">
        <v>56</v>
      </c>
      <c r="B16" s="14">
        <f>[3]Sheet2!B16*148.83218%</f>
        <v>2489.9623713999999</v>
      </c>
      <c r="C16" s="14">
        <f>[3]Sheet2!C16*148.83218%</f>
        <v>2341.1301914000001</v>
      </c>
      <c r="D16" s="14">
        <f>[3]Sheet2!D16*148.83218%</f>
        <v>387.04635512539068</v>
      </c>
      <c r="E16" s="14">
        <f>[3]Sheet2!E16*148.83218%</f>
        <v>566.34650967278549</v>
      </c>
      <c r="F16" s="14">
        <f>[3]Sheet2!F16*148.83218%</f>
        <v>0</v>
      </c>
      <c r="G16" s="14">
        <f>[3]Sheet2!G16*148.83218%</f>
        <v>116.94320079776679</v>
      </c>
      <c r="H16" s="14">
        <f>[3]Sheet2!H16*148.83218%</f>
        <v>175.24449653099359</v>
      </c>
      <c r="I16" s="14">
        <f>[3]Sheet2!I16*148.83218%</f>
        <v>566.43579029109276</v>
      </c>
      <c r="J16" s="14">
        <f>[3]Sheet2!J16*148.83218%</f>
        <v>192.18644906565103</v>
      </c>
      <c r="K16" s="14">
        <f>[3]Sheet2!K16*148.83218%</f>
        <v>0</v>
      </c>
      <c r="L16" s="14">
        <f>[3]Sheet2!L16*148.83218%</f>
        <v>0</v>
      </c>
      <c r="M16" s="14">
        <f>[3]Sheet2!M16*148.83218%</f>
        <v>0</v>
      </c>
      <c r="N16" s="14">
        <f>[3]Sheet2!N16*148.83218%</f>
        <v>0</v>
      </c>
      <c r="O16" s="14">
        <f>[3]Sheet2!O16*148.83218%</f>
        <v>0</v>
      </c>
      <c r="P16" s="14">
        <f>[3]Sheet2!P16*148.83218%</f>
        <v>373.56877179999998</v>
      </c>
      <c r="Q16" s="14">
        <f>[3]Sheet2!Q16*148.83218%</f>
        <v>165.27596961317172</v>
      </c>
      <c r="R16" s="14">
        <f>[3]Sheet2!R16*148.83218%</f>
        <v>0</v>
      </c>
      <c r="S16" s="14">
        <f>[3]Sheet2!S16*148.83218%</f>
        <v>282.2704725727267</v>
      </c>
      <c r="T16" s="14">
        <f>[3]Sheet2!T16*148.83218%</f>
        <v>297.66435999999999</v>
      </c>
      <c r="U16" s="14">
        <f>[3]Sheet2!U16*148.83218%</f>
        <v>223.24826999999999</v>
      </c>
      <c r="V16" s="14">
        <f>[3]Sheet2!V16*148.83218%</f>
        <v>279.84785451352832</v>
      </c>
      <c r="W16" s="14">
        <f>[3]Sheet2!W16*148.83218%</f>
        <v>0</v>
      </c>
      <c r="X16" s="14">
        <f>[3]Sheet2!X16*148.83218%</f>
        <v>0</v>
      </c>
      <c r="Y16" s="14">
        <f>[3]Sheet2!Y16*148.83218%</f>
        <v>0</v>
      </c>
      <c r="Z16" s="14">
        <f>[3]Sheet2!Z16*148.83218%</f>
        <v>397.3819206</v>
      </c>
      <c r="AA16" s="14">
        <f>[3]Sheet2!AA16*148.83218%</f>
        <v>132.40779234639385</v>
      </c>
      <c r="AB16" s="14">
        <f>[3]Sheet2!AB16*148.83218%</f>
        <v>0</v>
      </c>
      <c r="AC16" s="14">
        <f>[3]Sheet2!AC16*148.83218%</f>
        <v>0</v>
      </c>
      <c r="AD16" s="14">
        <f>[3]Sheet2!AD16*148.83218%</f>
        <v>0</v>
      </c>
      <c r="AE16" s="14">
        <f>[3]Sheet2!AE16*148.83218%</f>
        <v>314.93223179588063</v>
      </c>
      <c r="AF16" s="14">
        <f>[3]Sheet2!AF16*148.83218%</f>
        <v>183.81284593238965</v>
      </c>
      <c r="AG16" s="14">
        <f>[3]Sheet2!AG16*148.83218%</f>
        <v>0</v>
      </c>
      <c r="AH16" s="14">
        <f>[3]Sheet2!AH16*148.83218%</f>
        <v>0</v>
      </c>
      <c r="AI16" s="14">
        <f>[3]Sheet2!AI16*148.83218%</f>
        <v>0</v>
      </c>
      <c r="AJ16" s="14">
        <f>[3]Sheet2!AJ16*148.83218%</f>
        <v>0</v>
      </c>
      <c r="AK16" s="14">
        <f t="shared" si="0"/>
        <v>9485.70585345777</v>
      </c>
      <c r="AL16" s="14">
        <v>0</v>
      </c>
      <c r="AM16" s="14">
        <v>0</v>
      </c>
      <c r="AN16" s="14">
        <f t="shared" si="1"/>
        <v>0</v>
      </c>
      <c r="AO16" s="14">
        <v>0</v>
      </c>
      <c r="AP16" s="14">
        <v>0</v>
      </c>
      <c r="AQ16" s="14">
        <v>841.39022562153957</v>
      </c>
      <c r="AR16" s="14">
        <f t="shared" si="2"/>
        <v>841.39022562153957</v>
      </c>
      <c r="AS16" s="14">
        <f t="shared" si="3"/>
        <v>10327.096079079309</v>
      </c>
      <c r="AT16" s="14" t="s">
        <v>56</v>
      </c>
    </row>
    <row r="17" spans="1:46" x14ac:dyDescent="0.25">
      <c r="A17" s="14" t="s">
        <v>57</v>
      </c>
      <c r="B17" s="14">
        <f>[3]Sheet2!B17*148.83218%</f>
        <v>2425.9645340000002</v>
      </c>
      <c r="C17" s="14">
        <f>[3]Sheet2!C17*148.83218%</f>
        <v>809.64705920000006</v>
      </c>
      <c r="D17" s="14">
        <f>[3]Sheet2!D17*148.83218%</f>
        <v>728.84268566890933</v>
      </c>
      <c r="E17" s="14">
        <f>[3]Sheet2!E17*148.83218%</f>
        <v>1181.7275092</v>
      </c>
      <c r="F17" s="14">
        <f>[3]Sheet2!F17*148.83218%</f>
        <v>1087.9632358000001</v>
      </c>
      <c r="G17" s="14">
        <f>[3]Sheet2!G17*148.83218%</f>
        <v>440.42888099307942</v>
      </c>
      <c r="H17" s="14">
        <f>[3]Sheet2!H17*148.83218%</f>
        <v>510.49437740000002</v>
      </c>
      <c r="I17" s="14">
        <f>[3]Sheet2!I17*148.83218%</f>
        <v>918.29455059999998</v>
      </c>
      <c r="J17" s="14">
        <f>[3]Sheet2!J17*148.83218%</f>
        <v>425.66003480000001</v>
      </c>
      <c r="K17" s="14">
        <f>[3]Sheet2!K17*148.83218%</f>
        <v>0</v>
      </c>
      <c r="L17" s="14">
        <f>[3]Sheet2!L17*148.83218%</f>
        <v>0</v>
      </c>
      <c r="M17" s="14">
        <f>[3]Sheet2!M17*148.83218%</f>
        <v>0</v>
      </c>
      <c r="N17" s="14">
        <f>[3]Sheet2!N17*148.83218%</f>
        <v>0</v>
      </c>
      <c r="O17" s="14">
        <f>[3]Sheet2!O17*148.83218%</f>
        <v>0</v>
      </c>
      <c r="P17" s="14">
        <f>[3]Sheet2!P17*148.83218%</f>
        <v>0</v>
      </c>
      <c r="Q17" s="14">
        <f>[3]Sheet2!Q17*148.83218%</f>
        <v>0</v>
      </c>
      <c r="R17" s="14">
        <f>[3]Sheet2!R17*148.83218%</f>
        <v>0</v>
      </c>
      <c r="S17" s="14">
        <f>[3]Sheet2!S17*148.83218%</f>
        <v>0</v>
      </c>
      <c r="T17" s="14">
        <f>[3]Sheet2!T17*148.83218%</f>
        <v>0</v>
      </c>
      <c r="U17" s="14">
        <f>[3]Sheet2!U17*148.83218%</f>
        <v>0</v>
      </c>
      <c r="V17" s="14">
        <f>[3]Sheet2!V17*148.83218%</f>
        <v>0</v>
      </c>
      <c r="W17" s="14">
        <f>[3]Sheet2!W17*148.83218%</f>
        <v>0</v>
      </c>
      <c r="X17" s="14">
        <f>[3]Sheet2!X17*148.83218%</f>
        <v>0</v>
      </c>
      <c r="Y17" s="14">
        <f>[3]Sheet2!Y17*148.83218%</f>
        <v>0</v>
      </c>
      <c r="Z17" s="14">
        <f>[3]Sheet2!Z17*148.83218%</f>
        <v>330.40743960000003</v>
      </c>
      <c r="AA17" s="14">
        <f>[3]Sheet2!AA17*148.83218%</f>
        <v>0</v>
      </c>
      <c r="AB17" s="14">
        <f>[3]Sheet2!AB17*148.83218%</f>
        <v>0</v>
      </c>
      <c r="AC17" s="14">
        <f>[3]Sheet2!AC17*148.83218%</f>
        <v>0</v>
      </c>
      <c r="AD17" s="14">
        <f>[3]Sheet2!AD17*148.83218%</f>
        <v>0</v>
      </c>
      <c r="AE17" s="14">
        <f>[3]Sheet2!AE17*148.83218%</f>
        <v>0</v>
      </c>
      <c r="AF17" s="14">
        <f>[3]Sheet2!AF17*148.83218%</f>
        <v>629.56012139999996</v>
      </c>
      <c r="AG17" s="14">
        <f>[3]Sheet2!AG17*148.83218%</f>
        <v>0</v>
      </c>
      <c r="AH17" s="14">
        <f>[3]Sheet2!AH17*148.83218%</f>
        <v>0</v>
      </c>
      <c r="AI17" s="14">
        <f>[3]Sheet2!AI17*148.83218%</f>
        <v>0</v>
      </c>
      <c r="AJ17" s="14">
        <f>[3]Sheet2!AJ17*148.83218%</f>
        <v>0</v>
      </c>
      <c r="AK17" s="14">
        <f t="shared" si="0"/>
        <v>9488.9904286619876</v>
      </c>
      <c r="AL17" s="14">
        <v>0</v>
      </c>
      <c r="AM17" s="14">
        <v>0</v>
      </c>
      <c r="AN17" s="14">
        <f t="shared" si="1"/>
        <v>0</v>
      </c>
      <c r="AO17" s="14">
        <v>0</v>
      </c>
      <c r="AP17" s="14">
        <v>1201</v>
      </c>
      <c r="AQ17" s="14">
        <v>0</v>
      </c>
      <c r="AR17" s="14">
        <f t="shared" si="2"/>
        <v>1201</v>
      </c>
      <c r="AS17" s="14">
        <f t="shared" si="3"/>
        <v>10689.990428661988</v>
      </c>
      <c r="AT17" s="14" t="s">
        <v>57</v>
      </c>
    </row>
    <row r="18" spans="1:46" x14ac:dyDescent="0.25">
      <c r="A18" s="14" t="s">
        <v>58</v>
      </c>
      <c r="B18" s="14">
        <f>[3]Sheet2!B18*148.83218%</f>
        <v>2122.3468868</v>
      </c>
      <c r="C18" s="14">
        <f>[3]Sheet2!C18*148.83218%</f>
        <v>571.51557120000007</v>
      </c>
      <c r="D18" s="14">
        <f>[3]Sheet2!D18*148.83218%</f>
        <v>2755.5600367226507</v>
      </c>
      <c r="E18" s="14">
        <f>[3]Sheet2!E18*148.83218%</f>
        <v>268.8053232428453</v>
      </c>
      <c r="F18" s="14">
        <f>[3]Sheet2!F18*148.83218%</f>
        <v>0</v>
      </c>
      <c r="G18" s="14">
        <f>[3]Sheet2!G18*148.83218%</f>
        <v>166.51442723461989</v>
      </c>
      <c r="H18" s="14">
        <f>[3]Sheet2!H18*148.83218%</f>
        <v>499.05829097906781</v>
      </c>
      <c r="I18" s="14">
        <f>[3]Sheet2!I18*148.83218%</f>
        <v>645.23447651220283</v>
      </c>
      <c r="J18" s="14">
        <f>[3]Sheet2!J18*148.83218%</f>
        <v>547.30529470907811</v>
      </c>
      <c r="K18" s="14">
        <f>[3]Sheet2!K18*148.83218%</f>
        <v>0</v>
      </c>
      <c r="L18" s="14">
        <f>[3]Sheet2!L18*148.83218%</f>
        <v>0</v>
      </c>
      <c r="M18" s="14">
        <f>[3]Sheet2!M18*148.83218%</f>
        <v>450.96150540000002</v>
      </c>
      <c r="N18" s="14">
        <f>[3]Sheet2!N18*148.83218%</f>
        <v>0</v>
      </c>
      <c r="O18" s="14">
        <f>[3]Sheet2!O18*148.83218%</f>
        <v>200.92344299999999</v>
      </c>
      <c r="P18" s="14">
        <f>[3]Sheet2!P18*148.83218%</f>
        <v>0</v>
      </c>
      <c r="Q18" s="14">
        <f>[3]Sheet2!Q18*148.83218%</f>
        <v>223.24826999999999</v>
      </c>
      <c r="R18" s="14">
        <f>[3]Sheet2!R18*148.83218%</f>
        <v>0</v>
      </c>
      <c r="S18" s="14">
        <f>[3]Sheet2!S18*148.83218%</f>
        <v>0</v>
      </c>
      <c r="T18" s="14">
        <f>[3]Sheet2!T18*148.83218%</f>
        <v>0</v>
      </c>
      <c r="U18" s="14">
        <f>[3]Sheet2!U18*148.83218%</f>
        <v>430.12500019999999</v>
      </c>
      <c r="V18" s="14">
        <f>[3]Sheet2!V18*148.83218%</f>
        <v>0</v>
      </c>
      <c r="W18" s="14">
        <f>[3]Sheet2!W18*148.83218%</f>
        <v>0</v>
      </c>
      <c r="X18" s="14">
        <f>[3]Sheet2!X18*148.83218%</f>
        <v>0</v>
      </c>
      <c r="Y18" s="14">
        <f>[3]Sheet2!Y18*148.83218%</f>
        <v>0</v>
      </c>
      <c r="Z18" s="14">
        <f>[3]Sheet2!Z18*148.83218%</f>
        <v>297.66435999999999</v>
      </c>
      <c r="AA18" s="14">
        <f>[3]Sheet2!AA18*148.83218%</f>
        <v>0</v>
      </c>
      <c r="AB18" s="14">
        <f>[3]Sheet2!AB18*148.83218%</f>
        <v>0</v>
      </c>
      <c r="AC18" s="14">
        <f>[3]Sheet2!AC18*148.83218%</f>
        <v>0</v>
      </c>
      <c r="AD18" s="14">
        <f>[3]Sheet2!AD18*148.83218%</f>
        <v>0</v>
      </c>
      <c r="AE18" s="14">
        <f>[3]Sheet2!AE18*148.83218%</f>
        <v>398.18154672075707</v>
      </c>
      <c r="AF18" s="14">
        <f>[3]Sheet2!AF18*148.83218%</f>
        <v>232.40200878499124</v>
      </c>
      <c r="AG18" s="14">
        <f>[3]Sheet2!AG18*148.83218%</f>
        <v>0</v>
      </c>
      <c r="AH18" s="14">
        <f>[3]Sheet2!AH18*148.83218%</f>
        <v>0</v>
      </c>
      <c r="AI18" s="14">
        <f>[3]Sheet2!AI18*148.83218%</f>
        <v>0</v>
      </c>
      <c r="AJ18" s="14">
        <f>[3]Sheet2!AJ18*148.83218%</f>
        <v>0</v>
      </c>
      <c r="AK18" s="14">
        <f t="shared" si="0"/>
        <v>9809.8464415062135</v>
      </c>
      <c r="AL18" s="14">
        <v>0</v>
      </c>
      <c r="AM18" s="14">
        <v>0</v>
      </c>
      <c r="AN18" s="14">
        <f t="shared" si="1"/>
        <v>0</v>
      </c>
      <c r="AO18" s="14">
        <v>535</v>
      </c>
      <c r="AP18" s="14">
        <v>0</v>
      </c>
      <c r="AQ18" s="14">
        <v>0</v>
      </c>
      <c r="AR18" s="14">
        <f t="shared" si="2"/>
        <v>535</v>
      </c>
      <c r="AS18" s="14">
        <f t="shared" si="3"/>
        <v>10344.846441506214</v>
      </c>
      <c r="AT18" s="14" t="s">
        <v>58</v>
      </c>
    </row>
    <row r="19" spans="1:46" x14ac:dyDescent="0.25">
      <c r="A19" s="14" t="s">
        <v>59</v>
      </c>
      <c r="B19" s="14">
        <f>[3]Sheet2!B19*148.83218%</f>
        <v>4808.7677358000001</v>
      </c>
      <c r="C19" s="14">
        <f>[3]Sheet2!C19*148.83218%</f>
        <v>1355.8611598</v>
      </c>
      <c r="D19" s="14">
        <f>[3]Sheet2!D19*148.83218%</f>
        <v>6784.5053012058561</v>
      </c>
      <c r="E19" s="14">
        <f>[3]Sheet2!E19*148.83218%</f>
        <v>306.59429080000001</v>
      </c>
      <c r="F19" s="14">
        <f>[3]Sheet2!F19*148.83218%</f>
        <v>0</v>
      </c>
      <c r="G19" s="14">
        <f>[3]Sheet2!G19*148.83218%</f>
        <v>1397.6510622387962</v>
      </c>
      <c r="H19" s="14">
        <f>[3]Sheet2!H19*148.83218%</f>
        <v>837.77647629676835</v>
      </c>
      <c r="I19" s="14">
        <f>[3]Sheet2!I19*148.83218%</f>
        <v>1624.7468759323435</v>
      </c>
      <c r="J19" s="14">
        <f>[3]Sheet2!J19*148.83218%</f>
        <v>162.2270762</v>
      </c>
      <c r="K19" s="14">
        <f>[3]Sheet2!K19*148.83218%</f>
        <v>0</v>
      </c>
      <c r="L19" s="14">
        <f>[3]Sheet2!L19*148.83218%</f>
        <v>0</v>
      </c>
      <c r="M19" s="14">
        <f>[3]Sheet2!M19*148.83218%</f>
        <v>0</v>
      </c>
      <c r="N19" s="14">
        <f>[3]Sheet2!N19*148.83218%</f>
        <v>0</v>
      </c>
      <c r="O19" s="14">
        <f>[3]Sheet2!O19*148.83218%</f>
        <v>299.26784299594425</v>
      </c>
      <c r="P19" s="14">
        <f>[3]Sheet2!P19*148.83218%</f>
        <v>0</v>
      </c>
      <c r="Q19" s="14">
        <f>[3]Sheet2!Q19*148.83218%</f>
        <v>178.92112661281195</v>
      </c>
      <c r="R19" s="14">
        <f>[3]Sheet2!R19*148.83218%</f>
        <v>0</v>
      </c>
      <c r="S19" s="14">
        <f>[3]Sheet2!S19*148.83218%</f>
        <v>0</v>
      </c>
      <c r="T19" s="14">
        <f>[3]Sheet2!T19*148.83218%</f>
        <v>297.66435999999999</v>
      </c>
      <c r="U19" s="14">
        <f>[3]Sheet2!U19*148.83218%</f>
        <v>0</v>
      </c>
      <c r="V19" s="14">
        <f>[3]Sheet2!V19*148.83218%</f>
        <v>0</v>
      </c>
      <c r="W19" s="14">
        <f>[3]Sheet2!W19*148.83218%</f>
        <v>0</v>
      </c>
      <c r="X19" s="14">
        <f>[3]Sheet2!X19*148.83218%</f>
        <v>0</v>
      </c>
      <c r="Y19" s="14">
        <f>[3]Sheet2!Y19*148.83218%</f>
        <v>0</v>
      </c>
      <c r="Z19" s="14">
        <f>[3]Sheet2!Z19*148.83218%</f>
        <v>0</v>
      </c>
      <c r="AA19" s="14">
        <f>[3]Sheet2!AA19*148.83218%</f>
        <v>0</v>
      </c>
      <c r="AB19" s="14">
        <f>[3]Sheet2!AB19*148.83218%</f>
        <v>0</v>
      </c>
      <c r="AC19" s="14">
        <f>[3]Sheet2!AC19*148.83218%</f>
        <v>0</v>
      </c>
      <c r="AD19" s="14">
        <f>[3]Sheet2!AD19*148.83218%</f>
        <v>0</v>
      </c>
      <c r="AE19" s="14">
        <f>[3]Sheet2!AE19*148.83218%</f>
        <v>340.93298530626515</v>
      </c>
      <c r="AF19" s="14">
        <f>[3]Sheet2!AF19*148.83218%</f>
        <v>198.98840440691245</v>
      </c>
      <c r="AG19" s="14">
        <f>[3]Sheet2!AG19*148.83218%</f>
        <v>0</v>
      </c>
      <c r="AH19" s="14">
        <f>[3]Sheet2!AH19*148.83218%</f>
        <v>0</v>
      </c>
      <c r="AI19" s="14">
        <f>[3]Sheet2!AI19*148.83218%</f>
        <v>0</v>
      </c>
      <c r="AJ19" s="14">
        <f>[3]Sheet2!AJ19*148.83218%</f>
        <v>0</v>
      </c>
      <c r="AK19" s="14">
        <f t="shared" si="0"/>
        <v>18593.904697595695</v>
      </c>
      <c r="AL19" s="14">
        <v>0</v>
      </c>
      <c r="AM19" s="14">
        <v>0</v>
      </c>
      <c r="AN19" s="14">
        <f t="shared" si="1"/>
        <v>0</v>
      </c>
      <c r="AO19" s="14">
        <v>1407.3027120569689</v>
      </c>
      <c r="AP19" s="14">
        <v>0</v>
      </c>
      <c r="AQ19" s="14">
        <v>0</v>
      </c>
      <c r="AR19" s="14">
        <f t="shared" si="2"/>
        <v>1407.3027120569689</v>
      </c>
      <c r="AS19" s="14">
        <f t="shared" si="3"/>
        <v>20001.207409652663</v>
      </c>
      <c r="AT19" s="14" t="s">
        <v>59</v>
      </c>
    </row>
    <row r="20" spans="1:46" x14ac:dyDescent="0.25">
      <c r="A20" s="14" t="s">
        <v>60</v>
      </c>
      <c r="B20" s="14">
        <f>[3]Sheet2!B20*148.83218%</f>
        <v>4054.1885832000003</v>
      </c>
      <c r="C20" s="14">
        <f>[3]Sheet2!C20*148.83218%</f>
        <v>3249.0064894000002</v>
      </c>
      <c r="D20" s="14">
        <f>[3]Sheet2!D20*148.83218%</f>
        <v>499.13542039799233</v>
      </c>
      <c r="E20" s="14">
        <f>[3]Sheet2!E20*148.83218%</f>
        <v>182.59027597926931</v>
      </c>
      <c r="F20" s="14">
        <f>[3]Sheet2!F20*148.83218%</f>
        <v>105.92939953112901</v>
      </c>
      <c r="G20" s="14">
        <f>[3]Sheet2!G20*148.83218%</f>
        <v>339.32269111908431</v>
      </c>
      <c r="H20" s="14">
        <f>[3]Sheet2!H20*148.83218%</f>
        <v>338.99325348288426</v>
      </c>
      <c r="I20" s="14">
        <f>[3]Sheet2!I20*148.83218%</f>
        <v>438.28574418247979</v>
      </c>
      <c r="J20" s="14">
        <f>[3]Sheet2!J20*148.83218%</f>
        <v>2230.5947724606108</v>
      </c>
      <c r="K20" s="14">
        <f>[3]Sheet2!K20*148.83218%</f>
        <v>0</v>
      </c>
      <c r="L20" s="14">
        <f>[3]Sheet2!L20*148.83218%</f>
        <v>0</v>
      </c>
      <c r="M20" s="14">
        <f>[3]Sheet2!M20*148.83218%</f>
        <v>0</v>
      </c>
      <c r="N20" s="14">
        <f>[3]Sheet2!N20*148.83218%</f>
        <v>0</v>
      </c>
      <c r="O20" s="14">
        <f>[3]Sheet2!O20*148.83218%</f>
        <v>531.86675711280145</v>
      </c>
      <c r="P20" s="14">
        <f>[3]Sheet2!P20*148.83218%</f>
        <v>433.47812123205892</v>
      </c>
      <c r="Q20" s="14">
        <f>[3]Sheet2!Q20*148.83218%</f>
        <v>467.33304520000002</v>
      </c>
      <c r="R20" s="14">
        <f>[3]Sheet2!R20*148.83218%</f>
        <v>613.18858160000002</v>
      </c>
      <c r="S20" s="14">
        <f>[3]Sheet2!S20*148.83218%</f>
        <v>223.24826999999999</v>
      </c>
      <c r="T20" s="14">
        <f>[3]Sheet2!T20*148.83218%</f>
        <v>1241.9773864114475</v>
      </c>
      <c r="U20" s="14">
        <f>[3]Sheet2!U20*148.83218%</f>
        <v>0</v>
      </c>
      <c r="V20" s="14">
        <f>[3]Sheet2!V20*148.83218%</f>
        <v>538.41442332359975</v>
      </c>
      <c r="W20" s="14">
        <f>[3]Sheet2!W20*148.83218%</f>
        <v>0</v>
      </c>
      <c r="X20" s="14">
        <f>[3]Sheet2!X20*148.83218%</f>
        <v>0</v>
      </c>
      <c r="Y20" s="14">
        <f>[3]Sheet2!Y20*148.83218%</f>
        <v>0</v>
      </c>
      <c r="Z20" s="14">
        <f>[3]Sheet2!Z20*148.83218%</f>
        <v>592.35207639999999</v>
      </c>
      <c r="AA20" s="14">
        <f>[3]Sheet2!AA20*148.83218%</f>
        <v>0</v>
      </c>
      <c r="AB20" s="14">
        <f>[3]Sheet2!AB20*148.83218%</f>
        <v>0</v>
      </c>
      <c r="AC20" s="14">
        <f>[3]Sheet2!AC20*148.83218%</f>
        <v>0</v>
      </c>
      <c r="AD20" s="14">
        <f>[3]Sheet2!AD20*148.83218%</f>
        <v>0</v>
      </c>
      <c r="AE20" s="14">
        <f>[3]Sheet2!AE20*148.83218%</f>
        <v>456.9147926</v>
      </c>
      <c r="AF20" s="14">
        <f>[3]Sheet2!AF20*148.83218%</f>
        <v>651.88494839999998</v>
      </c>
      <c r="AG20" s="14">
        <f>[3]Sheet2!AG20*148.83218%</f>
        <v>0</v>
      </c>
      <c r="AH20" s="14">
        <f>[3]Sheet2!AH20*148.83218%</f>
        <v>0</v>
      </c>
      <c r="AI20" s="14">
        <f>[3]Sheet2!AI20*148.83218%</f>
        <v>0</v>
      </c>
      <c r="AJ20" s="14">
        <f>[3]Sheet2!AJ20*148.83218%</f>
        <v>0</v>
      </c>
      <c r="AK20" s="14">
        <f t="shared" si="0"/>
        <v>17188.705032033355</v>
      </c>
      <c r="AL20" s="14">
        <v>0</v>
      </c>
      <c r="AM20" s="14">
        <v>0</v>
      </c>
      <c r="AN20" s="14">
        <f t="shared" si="1"/>
        <v>0</v>
      </c>
      <c r="AO20" s="14">
        <v>0</v>
      </c>
      <c r="AP20" s="14">
        <v>0</v>
      </c>
      <c r="AQ20" s="14">
        <v>1322.2228201832256</v>
      </c>
      <c r="AR20" s="14">
        <f t="shared" si="2"/>
        <v>1322.2228201832256</v>
      </c>
      <c r="AS20" s="14">
        <f t="shared" si="3"/>
        <v>18510.927852216581</v>
      </c>
      <c r="AT20" s="14" t="s">
        <v>60</v>
      </c>
    </row>
    <row r="21" spans="1:46" x14ac:dyDescent="0.25">
      <c r="A21" s="14" t="s">
        <v>61</v>
      </c>
      <c r="B21" s="14">
        <f>[3]Sheet2!B21*148.83218%</f>
        <v>3738.6643616000001</v>
      </c>
      <c r="C21" s="14">
        <f>[3]Sheet2!C21*148.83218%</f>
        <v>1054.5127787008348</v>
      </c>
      <c r="D21" s="14">
        <f>[3]Sheet2!D21*148.83218%</f>
        <v>650.39662659999999</v>
      </c>
      <c r="E21" s="14">
        <f>[3]Sheet2!E21*148.83218%</f>
        <v>516.26842620941807</v>
      </c>
      <c r="F21" s="14">
        <f>[3]Sheet2!F21*148.83218%</f>
        <v>901.92301080000004</v>
      </c>
      <c r="G21" s="14">
        <f>[3]Sheet2!G21*148.83218%</f>
        <v>959.42454099299164</v>
      </c>
      <c r="H21" s="14">
        <f>[3]Sheet2!H21*148.83218%</f>
        <v>3551.1358147999999</v>
      </c>
      <c r="I21" s="14">
        <f>[3]Sheet2!I21*148.83218%</f>
        <v>619.61977483620944</v>
      </c>
      <c r="J21" s="14">
        <f>[3]Sheet2!J21*148.83218%</f>
        <v>2102.3128541265464</v>
      </c>
      <c r="K21" s="14">
        <f>[3]Sheet2!K21*148.83218%</f>
        <v>0</v>
      </c>
      <c r="L21" s="14">
        <f>[3]Sheet2!L21*148.83218%</f>
        <v>0</v>
      </c>
      <c r="M21" s="14">
        <f>[3]Sheet2!M21*148.83218%</f>
        <v>0</v>
      </c>
      <c r="N21" s="14">
        <f>[3]Sheet2!N21*148.83218%</f>
        <v>0</v>
      </c>
      <c r="O21" s="14">
        <f>[3]Sheet2!O21*148.83218%</f>
        <v>0</v>
      </c>
      <c r="P21" s="14">
        <f>[3]Sheet2!P21*148.83218%</f>
        <v>297.66435999999999</v>
      </c>
      <c r="Q21" s="14">
        <f>[3]Sheet2!Q21*148.83218%</f>
        <v>0</v>
      </c>
      <c r="R21" s="14">
        <f>[3]Sheet2!R21*148.83218%</f>
        <v>0</v>
      </c>
      <c r="S21" s="14">
        <f>[3]Sheet2!S21*148.83218%</f>
        <v>0</v>
      </c>
      <c r="T21" s="14">
        <f>[3]Sheet2!T21*148.83218%</f>
        <v>297.66435999999999</v>
      </c>
      <c r="U21" s="14">
        <f>[3]Sheet2!U21*148.83218%</f>
        <v>0</v>
      </c>
      <c r="V21" s="14">
        <f>[3]Sheet2!V21*148.83218%</f>
        <v>0</v>
      </c>
      <c r="W21" s="14">
        <f>[3]Sheet2!W21*148.83218%</f>
        <v>0</v>
      </c>
      <c r="X21" s="14">
        <f>[3]Sheet2!X21*148.83218%</f>
        <v>0</v>
      </c>
      <c r="Y21" s="14">
        <f>[3]Sheet2!Y21*148.83218%</f>
        <v>0</v>
      </c>
      <c r="Z21" s="14">
        <f>[3]Sheet2!Z21*148.83218%</f>
        <v>327.43079599999999</v>
      </c>
      <c r="AA21" s="14">
        <f>[3]Sheet2!AA21*148.83218%</f>
        <v>0</v>
      </c>
      <c r="AB21" s="14">
        <f>[3]Sheet2!AB21*148.83218%</f>
        <v>0</v>
      </c>
      <c r="AC21" s="14">
        <f>[3]Sheet2!AC21*148.83218%</f>
        <v>0</v>
      </c>
      <c r="AD21" s="14">
        <f>[3]Sheet2!AD21*148.83218%</f>
        <v>0</v>
      </c>
      <c r="AE21" s="14">
        <f>[3]Sheet2!AE21*148.83218%</f>
        <v>0</v>
      </c>
      <c r="AF21" s="14">
        <f>[3]Sheet2!AF21*148.83218%</f>
        <v>322.97006252712094</v>
      </c>
      <c r="AG21" s="14">
        <f>[3]Sheet2!AG21*148.83218%</f>
        <v>0</v>
      </c>
      <c r="AH21" s="14">
        <f>[3]Sheet2!AH21*148.83218%</f>
        <v>0</v>
      </c>
      <c r="AI21" s="14">
        <f>[3]Sheet2!AI21*148.83218%</f>
        <v>0</v>
      </c>
      <c r="AJ21" s="14">
        <f>[3]Sheet2!AJ21*148.83218%</f>
        <v>0</v>
      </c>
      <c r="AK21" s="14">
        <f t="shared" si="0"/>
        <v>15339.987767193124</v>
      </c>
      <c r="AL21" s="14">
        <v>0</v>
      </c>
      <c r="AM21" s="14">
        <v>0</v>
      </c>
      <c r="AN21" s="14">
        <f t="shared" si="1"/>
        <v>0</v>
      </c>
      <c r="AO21" s="14">
        <v>0</v>
      </c>
      <c r="AP21" s="14">
        <v>3707</v>
      </c>
      <c r="AQ21" s="14">
        <v>0</v>
      </c>
      <c r="AR21" s="14">
        <f t="shared" si="2"/>
        <v>3707</v>
      </c>
      <c r="AS21" s="14">
        <f t="shared" si="3"/>
        <v>19046.987767193124</v>
      </c>
      <c r="AT21" s="14" t="s">
        <v>61</v>
      </c>
    </row>
    <row r="22" spans="1:46" x14ac:dyDescent="0.25">
      <c r="A22" s="14" t="s">
        <v>62</v>
      </c>
      <c r="B22" s="14">
        <f>[3]Sheet2!B22*148.83218%</f>
        <v>4451.5705037999996</v>
      </c>
      <c r="C22" s="14">
        <f>[3]Sheet2!C22*148.83218%</f>
        <v>4183.6725797999998</v>
      </c>
      <c r="D22" s="14">
        <f>[3]Sheet2!D22*148.83218%</f>
        <v>1161.9816518268076</v>
      </c>
      <c r="E22" s="14">
        <f>[3]Sheet2!E22*148.83218%</f>
        <v>566.75748188933096</v>
      </c>
      <c r="F22" s="14">
        <f>[3]Sheet2!F22*148.83218%</f>
        <v>657.60653916890806</v>
      </c>
      <c r="G22" s="14">
        <f>[3]Sheet2!G22*148.83218%</f>
        <v>2457.5892857127233</v>
      </c>
      <c r="H22" s="14">
        <f>[3]Sheet2!H22*148.83218%</f>
        <v>526.11499076556674</v>
      </c>
      <c r="I22" s="14">
        <f>[3]Sheet2!I22*148.83218%</f>
        <v>340.10809637674299</v>
      </c>
      <c r="J22" s="14">
        <f>[3]Sheet2!J22*148.83218%</f>
        <v>1153.9554608216692</v>
      </c>
      <c r="K22" s="14">
        <f>[3]Sheet2!K22*148.83218%</f>
        <v>0</v>
      </c>
      <c r="L22" s="14">
        <f>[3]Sheet2!L22*148.83218%</f>
        <v>0</v>
      </c>
      <c r="M22" s="14">
        <f>[3]Sheet2!M22*148.83218%</f>
        <v>266.40960219999999</v>
      </c>
      <c r="N22" s="14">
        <f>[3]Sheet2!N22*148.83218%</f>
        <v>315.52422160000003</v>
      </c>
      <c r="O22" s="14">
        <f>[3]Sheet2!O22*148.83218%</f>
        <v>266.58838175635429</v>
      </c>
      <c r="P22" s="14">
        <f>[3]Sheet2!P22*148.83218%</f>
        <v>217.27289649262786</v>
      </c>
      <c r="Q22" s="14">
        <f>[3]Sheet2!Q22*148.83218%</f>
        <v>159.38329066106758</v>
      </c>
      <c r="R22" s="14">
        <f>[3]Sheet2!R22*148.83218%</f>
        <v>0</v>
      </c>
      <c r="S22" s="14">
        <f>[3]Sheet2!S22*148.83218%</f>
        <v>0</v>
      </c>
      <c r="T22" s="14">
        <f>[3]Sheet2!T22*148.83218%</f>
        <v>514.04178102875142</v>
      </c>
      <c r="U22" s="14">
        <f>[3]Sheet2!U22*148.83218%</f>
        <v>0</v>
      </c>
      <c r="V22" s="14">
        <f>[3]Sheet2!V22*148.83218%</f>
        <v>0</v>
      </c>
      <c r="W22" s="14">
        <f>[3]Sheet2!W22*148.83218%</f>
        <v>0</v>
      </c>
      <c r="X22" s="14">
        <f>[3]Sheet2!X22*148.83218%</f>
        <v>0</v>
      </c>
      <c r="Y22" s="14">
        <f>[3]Sheet2!Y22*148.83218%</f>
        <v>0</v>
      </c>
      <c r="Z22" s="14">
        <f>[3]Sheet2!Z22*148.83218%</f>
        <v>372.08044999999998</v>
      </c>
      <c r="AA22" s="14">
        <f>[3]Sheet2!AA22*148.83218%</f>
        <v>0</v>
      </c>
      <c r="AB22" s="14">
        <f>[3]Sheet2!AB22*148.83218%</f>
        <v>0</v>
      </c>
      <c r="AC22" s="14">
        <f>[3]Sheet2!AC22*148.83218%</f>
        <v>0</v>
      </c>
      <c r="AD22" s="14">
        <f>[3]Sheet2!AD22*148.83218%</f>
        <v>0</v>
      </c>
      <c r="AE22" s="14">
        <f>[3]Sheet2!AE22*148.83218%</f>
        <v>303.7037722806453</v>
      </c>
      <c r="AF22" s="14">
        <f>[3]Sheet2!AF22*148.83218%</f>
        <v>177.25926109554214</v>
      </c>
      <c r="AG22" s="14">
        <f>[3]Sheet2!AG22*148.83218%</f>
        <v>0</v>
      </c>
      <c r="AH22" s="14">
        <f>[3]Sheet2!AH22*148.83218%</f>
        <v>0</v>
      </c>
      <c r="AI22" s="14">
        <f>[3]Sheet2!AI22*148.83218%</f>
        <v>0</v>
      </c>
      <c r="AJ22" s="14">
        <f>[3]Sheet2!AJ22*148.83218%</f>
        <v>0</v>
      </c>
      <c r="AK22" s="14">
        <f t="shared" si="0"/>
        <v>18091.620247276736</v>
      </c>
      <c r="AL22" s="14">
        <v>0</v>
      </c>
      <c r="AM22" s="14">
        <v>0</v>
      </c>
      <c r="AN22" s="14">
        <f t="shared" si="1"/>
        <v>0</v>
      </c>
      <c r="AO22" s="14">
        <v>0</v>
      </c>
      <c r="AP22" s="14">
        <v>0</v>
      </c>
      <c r="AQ22" s="14">
        <v>898.10526948581935</v>
      </c>
      <c r="AR22" s="14">
        <f t="shared" si="2"/>
        <v>898.10526948581935</v>
      </c>
      <c r="AS22" s="14">
        <f t="shared" si="3"/>
        <v>18989.725516762555</v>
      </c>
      <c r="AT22" s="14" t="s">
        <v>62</v>
      </c>
    </row>
    <row r="23" spans="1:46" x14ac:dyDescent="0.25">
      <c r="A23" s="14" t="s">
        <v>63</v>
      </c>
      <c r="B23" s="14">
        <f>[3]Sheet2!B23*148.83218%</f>
        <v>2021.1410043999999</v>
      </c>
      <c r="C23" s="14">
        <f>[3]Sheet2!C23*148.83218%</f>
        <v>745.64922179999996</v>
      </c>
      <c r="D23" s="14">
        <f>[3]Sheet2!D23*148.83218%</f>
        <v>1199.5873707999999</v>
      </c>
      <c r="E23" s="14">
        <f>[3]Sheet2!E23*148.83218%</f>
        <v>438.09311011161668</v>
      </c>
      <c r="F23" s="14">
        <f>[3]Sheet2!F23*148.83218%</f>
        <v>1419.8589972</v>
      </c>
      <c r="G23" s="14">
        <f>[3]Sheet2!G23*148.83218%</f>
        <v>271.38161709604748</v>
      </c>
      <c r="H23" s="14">
        <f>[3]Sheet2!H23*148.83218%</f>
        <v>813.35442387980049</v>
      </c>
      <c r="I23" s="14">
        <f>[3]Sheet2!I23*148.83218%</f>
        <v>525.79460696003082</v>
      </c>
      <c r="J23" s="14">
        <f>[3]Sheet2!J23*148.83218%</f>
        <v>0</v>
      </c>
      <c r="K23" s="14">
        <f>[3]Sheet2!K23*148.83218%</f>
        <v>0</v>
      </c>
      <c r="L23" s="14">
        <f>[3]Sheet2!L23*148.83218%</f>
        <v>0</v>
      </c>
      <c r="M23" s="14">
        <f>[3]Sheet2!M23*148.83218%</f>
        <v>0</v>
      </c>
      <c r="N23" s="14">
        <f>[3]Sheet2!N23*148.83218%</f>
        <v>0</v>
      </c>
      <c r="O23" s="14">
        <f>[3]Sheet2!O23*148.83218%</f>
        <v>0</v>
      </c>
      <c r="P23" s="14">
        <f>[3]Sheet2!P23*148.83218%</f>
        <v>0</v>
      </c>
      <c r="Q23" s="14">
        <f>[3]Sheet2!Q23*148.83218%</f>
        <v>217.39882835259561</v>
      </c>
      <c r="R23" s="14">
        <f>[3]Sheet2!R23*148.83218%</f>
        <v>0</v>
      </c>
      <c r="S23" s="14">
        <f>[3]Sheet2!S23*148.83218%</f>
        <v>0</v>
      </c>
      <c r="T23" s="14">
        <f>[3]Sheet2!T23*148.83218%</f>
        <v>0</v>
      </c>
      <c r="U23" s="14">
        <f>[3]Sheet2!U23*148.83218%</f>
        <v>0</v>
      </c>
      <c r="V23" s="14">
        <f>[3]Sheet2!V23*148.83218%</f>
        <v>0</v>
      </c>
      <c r="W23" s="14">
        <f>[3]Sheet2!W23*148.83218%</f>
        <v>0</v>
      </c>
      <c r="X23" s="14">
        <f>[3]Sheet2!X23*148.83218%</f>
        <v>0</v>
      </c>
      <c r="Y23" s="14">
        <f>[3]Sheet2!Y23*148.83218%</f>
        <v>0</v>
      </c>
      <c r="Z23" s="14">
        <f>[3]Sheet2!Z23*148.83218%</f>
        <v>318.50086520000002</v>
      </c>
      <c r="AA23" s="14">
        <f>[3]Sheet2!AA23*148.83218%</f>
        <v>0</v>
      </c>
      <c r="AB23" s="14">
        <f>[3]Sheet2!AB23*148.83218%</f>
        <v>0</v>
      </c>
      <c r="AC23" s="14">
        <f>[3]Sheet2!AC23*148.83218%</f>
        <v>0</v>
      </c>
      <c r="AD23" s="14">
        <f>[3]Sheet2!AD23*148.83218%</f>
        <v>0</v>
      </c>
      <c r="AE23" s="14">
        <f>[3]Sheet2!AE23*148.83218%</f>
        <v>0</v>
      </c>
      <c r="AF23" s="14">
        <f>[3]Sheet2!AF23*148.83218%</f>
        <v>241.78165425612482</v>
      </c>
      <c r="AG23" s="14">
        <f>[3]Sheet2!AG23*148.83218%</f>
        <v>0</v>
      </c>
      <c r="AH23" s="14">
        <f>[3]Sheet2!AH23*148.83218%</f>
        <v>0</v>
      </c>
      <c r="AI23" s="14">
        <f>[3]Sheet2!AI23*148.83218%</f>
        <v>0</v>
      </c>
      <c r="AJ23" s="14">
        <f>[3]Sheet2!AJ23*148.83218%</f>
        <v>0</v>
      </c>
      <c r="AK23" s="14">
        <f t="shared" si="0"/>
        <v>8212.5417000562156</v>
      </c>
      <c r="AL23" s="14">
        <v>0</v>
      </c>
      <c r="AM23" s="14">
        <v>0</v>
      </c>
      <c r="AN23" s="14">
        <f t="shared" si="1"/>
        <v>0</v>
      </c>
      <c r="AO23" s="14">
        <v>0</v>
      </c>
      <c r="AP23" s="14">
        <v>2075</v>
      </c>
      <c r="AQ23" s="14">
        <v>0</v>
      </c>
      <c r="AR23" s="14">
        <f t="shared" si="2"/>
        <v>2075</v>
      </c>
      <c r="AS23" s="14">
        <f t="shared" si="3"/>
        <v>10287.541700056216</v>
      </c>
      <c r="AT23" s="14" t="s">
        <v>63</v>
      </c>
    </row>
    <row r="24" spans="1:46" x14ac:dyDescent="0.25">
      <c r="A24" s="14" t="s">
        <v>64</v>
      </c>
      <c r="B24" s="14">
        <f>[3]Sheet2!B24*148.83218%</f>
        <v>1247.2136684</v>
      </c>
      <c r="C24" s="14">
        <f>[3]Sheet2!C24*148.83218%</f>
        <v>1000.1522496</v>
      </c>
      <c r="D24" s="14">
        <f>[3]Sheet2!D24*148.83218%</f>
        <v>118.31959089982556</v>
      </c>
      <c r="E24" s="14">
        <f>[3]Sheet2!E24*148.83218%</f>
        <v>86.56571292386802</v>
      </c>
      <c r="F24" s="14">
        <f>[3]Sheet2!F24*148.83218%</f>
        <v>50.220932855430632</v>
      </c>
      <c r="G24" s="14">
        <f>[3]Sheet2!G24*148.83218%</f>
        <v>53.624087245668349</v>
      </c>
      <c r="H24" s="14">
        <f>[3]Sheet2!H24*148.83218%</f>
        <v>148.83217999999999</v>
      </c>
      <c r="I24" s="14">
        <f>[3]Sheet2!I24*148.83218%</f>
        <v>401.84688599999998</v>
      </c>
      <c r="J24" s="14">
        <f>[3]Sheet2!J24*148.83218%</f>
        <v>0</v>
      </c>
      <c r="K24" s="14">
        <f>[3]Sheet2!K24*148.83218%</f>
        <v>0</v>
      </c>
      <c r="L24" s="14">
        <f>[3]Sheet2!L24*148.83218%</f>
        <v>0</v>
      </c>
      <c r="M24" s="14">
        <f>[3]Sheet2!M24*148.83218%</f>
        <v>0</v>
      </c>
      <c r="N24" s="14">
        <f>[3]Sheet2!N24*148.83218%</f>
        <v>0</v>
      </c>
      <c r="O24" s="14">
        <f>[3]Sheet2!O24*148.83218%</f>
        <v>397.74081613944509</v>
      </c>
      <c r="P24" s="14">
        <f>[3]Sheet2!P24*148.83218%</f>
        <v>0</v>
      </c>
      <c r="Q24" s="14">
        <f>[3]Sheet2!Q24*148.83218%</f>
        <v>0</v>
      </c>
      <c r="R24" s="14">
        <f>[3]Sheet2!R24*148.83218%</f>
        <v>0</v>
      </c>
      <c r="S24" s="14">
        <f>[3]Sheet2!S24*148.83218%</f>
        <v>0</v>
      </c>
      <c r="T24" s="14">
        <f>[3]Sheet2!T24*148.83218%</f>
        <v>0</v>
      </c>
      <c r="U24" s="14">
        <f>[3]Sheet2!U24*148.83218%</f>
        <v>0</v>
      </c>
      <c r="V24" s="14">
        <f>[3]Sheet2!V24*148.83218%</f>
        <v>0</v>
      </c>
      <c r="W24" s="14">
        <f>[3]Sheet2!W24*148.83218%</f>
        <v>0</v>
      </c>
      <c r="X24" s="14">
        <f>[3]Sheet2!X24*148.83218%</f>
        <v>0</v>
      </c>
      <c r="Y24" s="14">
        <f>[3]Sheet2!Y24*148.83218%</f>
        <v>0</v>
      </c>
      <c r="Z24" s="14">
        <f>[3]Sheet2!Z24*148.83218%</f>
        <v>0</v>
      </c>
      <c r="AA24" s="14">
        <f>[3]Sheet2!AA24*148.83218%</f>
        <v>0</v>
      </c>
      <c r="AB24" s="14">
        <f>[3]Sheet2!AB24*148.83218%</f>
        <v>0</v>
      </c>
      <c r="AC24" s="14">
        <f>[3]Sheet2!AC24*148.83218%</f>
        <v>0</v>
      </c>
      <c r="AD24" s="14">
        <f>[3]Sheet2!AD24*148.83218%</f>
        <v>0</v>
      </c>
      <c r="AE24" s="14">
        <f>[3]Sheet2!AE24*148.83218%</f>
        <v>453.11571890605393</v>
      </c>
      <c r="AF24" s="14">
        <f>[3]Sheet2!AF24*148.83218%</f>
        <v>264.46480042349191</v>
      </c>
      <c r="AG24" s="14">
        <f>[3]Sheet2!AG24*148.83218%</f>
        <v>0</v>
      </c>
      <c r="AH24" s="14">
        <f>[3]Sheet2!AH24*148.83218%</f>
        <v>0</v>
      </c>
      <c r="AI24" s="14">
        <f>[3]Sheet2!AI24*148.83218%</f>
        <v>0</v>
      </c>
      <c r="AJ24" s="14">
        <f>[3]Sheet2!AJ24*148.83218%</f>
        <v>0</v>
      </c>
      <c r="AK24" s="14">
        <f t="shared" si="0"/>
        <v>4222.0966433937829</v>
      </c>
      <c r="AL24" s="14">
        <v>0</v>
      </c>
      <c r="AM24" s="14">
        <v>0</v>
      </c>
      <c r="AN24" s="14">
        <f t="shared" si="1"/>
        <v>0</v>
      </c>
      <c r="AO24" s="14">
        <v>0</v>
      </c>
      <c r="AP24" s="14">
        <v>0</v>
      </c>
      <c r="AQ24" s="14">
        <v>1242.9122511209625</v>
      </c>
      <c r="AR24" s="14">
        <f t="shared" si="2"/>
        <v>1242.9122511209625</v>
      </c>
      <c r="AS24" s="14">
        <f t="shared" si="3"/>
        <v>5465.0088945147454</v>
      </c>
      <c r="AT24" s="14" t="s">
        <v>64</v>
      </c>
    </row>
    <row r="25" spans="1:46" x14ac:dyDescent="0.25">
      <c r="A25" s="14" t="s">
        <v>65</v>
      </c>
      <c r="B25" s="14">
        <f>[3]Sheet2!B25*148.83218%</f>
        <v>4664.4005212000002</v>
      </c>
      <c r="C25" s="14">
        <f>[3]Sheet2!C25*148.83218%</f>
        <v>3829.4519914000002</v>
      </c>
      <c r="D25" s="14">
        <f>[3]Sheet2!D25*148.83218%</f>
        <v>4149.1315562260743</v>
      </c>
      <c r="E25" s="14">
        <f>[3]Sheet2!E25*148.83218%</f>
        <v>289.10603452266997</v>
      </c>
      <c r="F25" s="14">
        <f>[3]Sheet2!F25*148.83218%</f>
        <v>167.72431321199886</v>
      </c>
      <c r="G25" s="14">
        <f>[3]Sheet2!G25*148.83218%</f>
        <v>358.1798542369155</v>
      </c>
      <c r="H25" s="14">
        <f>[3]Sheet2!H25*148.83218%</f>
        <v>268.37408158444896</v>
      </c>
      <c r="I25" s="14">
        <f>[3]Sheet2!I25*148.83218%</f>
        <v>1835.1007794</v>
      </c>
      <c r="J25" s="14">
        <f>[3]Sheet2!J25*148.83218%</f>
        <v>1617.8057966000001</v>
      </c>
      <c r="K25" s="14">
        <f>[3]Sheet2!K25*148.83218%</f>
        <v>297.66435999999999</v>
      </c>
      <c r="L25" s="14">
        <f>[3]Sheet2!L25*148.83218%</f>
        <v>392.91695520000002</v>
      </c>
      <c r="M25" s="14">
        <f>[3]Sheet2!M25*148.83218%</f>
        <v>0</v>
      </c>
      <c r="N25" s="14">
        <f>[3]Sheet2!N25*148.83218%</f>
        <v>656.34991379999997</v>
      </c>
      <c r="O25" s="14">
        <f>[3]Sheet2!O25*148.83218%</f>
        <v>287.1845934882287</v>
      </c>
      <c r="P25" s="14">
        <f>[3]Sheet2!P25*148.83218%</f>
        <v>702.17720717033501</v>
      </c>
      <c r="Q25" s="14">
        <f>[3]Sheet2!Q25*148.83218%</f>
        <v>790.29887580000002</v>
      </c>
      <c r="R25" s="14">
        <f>[3]Sheet2!R25*148.83218%</f>
        <v>0</v>
      </c>
      <c r="S25" s="14">
        <f>[3]Sheet2!S25*148.83218%</f>
        <v>0</v>
      </c>
      <c r="T25" s="14">
        <f>[3]Sheet2!T25*148.83218%</f>
        <v>1066.5791515525734</v>
      </c>
      <c r="U25" s="14">
        <f>[3]Sheet2!U25*148.83218%</f>
        <v>0</v>
      </c>
      <c r="V25" s="14">
        <f>[3]Sheet2!V25*148.83218%</f>
        <v>290.72004448962662</v>
      </c>
      <c r="W25" s="14">
        <f>[3]Sheet2!W25*148.83218%</f>
        <v>0</v>
      </c>
      <c r="X25" s="14">
        <f>[3]Sheet2!X25*148.83218%</f>
        <v>0</v>
      </c>
      <c r="Y25" s="14">
        <f>[3]Sheet2!Y25*148.83218%</f>
        <v>0</v>
      </c>
      <c r="Z25" s="14">
        <f>[3]Sheet2!Z25*148.83218%</f>
        <v>549.19074420000004</v>
      </c>
      <c r="AA25" s="14">
        <f>[3]Sheet2!AA25*148.83218%</f>
        <v>0</v>
      </c>
      <c r="AB25" s="14">
        <f>[3]Sheet2!AB25*148.83218%</f>
        <v>0</v>
      </c>
      <c r="AC25" s="14">
        <f>[3]Sheet2!AC25*148.83218%</f>
        <v>0</v>
      </c>
      <c r="AD25" s="14">
        <f>[3]Sheet2!AD25*148.83218%</f>
        <v>0</v>
      </c>
      <c r="AE25" s="14">
        <f>[3]Sheet2!AE25*148.83218%</f>
        <v>327.16746247018233</v>
      </c>
      <c r="AF25" s="14">
        <f>[3]Sheet2!AF25*148.83218%</f>
        <v>680.16306259999999</v>
      </c>
      <c r="AG25" s="14">
        <f>[3]Sheet2!AG25*148.83218%</f>
        <v>0</v>
      </c>
      <c r="AH25" s="14">
        <f>[3]Sheet2!AH25*148.83218%</f>
        <v>0</v>
      </c>
      <c r="AI25" s="14">
        <f>[3]Sheet2!AI25*148.83218%</f>
        <v>0</v>
      </c>
      <c r="AJ25" s="14">
        <f>[3]Sheet2!AJ25*148.83218%</f>
        <v>0</v>
      </c>
      <c r="AK25" s="14">
        <f t="shared" si="0"/>
        <v>23219.687299153051</v>
      </c>
      <c r="AL25" s="14">
        <v>0</v>
      </c>
      <c r="AM25" s="14">
        <v>0</v>
      </c>
      <c r="AN25" s="14">
        <f t="shared" si="1"/>
        <v>0</v>
      </c>
      <c r="AO25" s="14">
        <v>0</v>
      </c>
      <c r="AP25" s="14">
        <v>0</v>
      </c>
      <c r="AQ25" s="14">
        <v>6071.8432864404076</v>
      </c>
      <c r="AR25" s="14">
        <f t="shared" si="2"/>
        <v>6071.8432864404076</v>
      </c>
      <c r="AS25" s="14">
        <f t="shared" si="3"/>
        <v>29291.530585593457</v>
      </c>
      <c r="AT25" s="14" t="s">
        <v>65</v>
      </c>
    </row>
    <row r="26" spans="1:46" x14ac:dyDescent="0.25">
      <c r="A26" s="14" t="s">
        <v>66</v>
      </c>
      <c r="B26" s="14">
        <f>[3]Sheet2!B26*148.83218%</f>
        <v>2626.8879769999999</v>
      </c>
      <c r="C26" s="14">
        <f>[3]Sheet2!C26*148.83218%</f>
        <v>610.21193800000003</v>
      </c>
      <c r="D26" s="14">
        <f>[3]Sheet2!D26*148.83218%</f>
        <v>1480.880191</v>
      </c>
      <c r="E26" s="14">
        <f>[3]Sheet2!E26*148.83218%</f>
        <v>743.65876455354919</v>
      </c>
      <c r="F26" s="14">
        <f>[3]Sheet2!F26*148.83218%</f>
        <v>1345.4429072</v>
      </c>
      <c r="G26" s="14">
        <f>[3]Sheet2!G26*148.83218%</f>
        <v>460.6676376187994</v>
      </c>
      <c r="H26" s="14">
        <f>[3]Sheet2!H26*148.83218%</f>
        <v>1380.6611700706987</v>
      </c>
      <c r="I26" s="14">
        <f>[3]Sheet2!I26*148.83218%</f>
        <v>1115.6639958375349</v>
      </c>
      <c r="J26" s="14">
        <f>[3]Sheet2!J26*148.83218%</f>
        <v>1527.0181668</v>
      </c>
      <c r="K26" s="14">
        <f>[3]Sheet2!K26*148.83218%</f>
        <v>0</v>
      </c>
      <c r="L26" s="14">
        <f>[3]Sheet2!L26*148.83218%</f>
        <v>0</v>
      </c>
      <c r="M26" s="14">
        <f>[3]Sheet2!M26*148.83218%</f>
        <v>0</v>
      </c>
      <c r="N26" s="14">
        <f>[3]Sheet2!N26*148.83218%</f>
        <v>0</v>
      </c>
      <c r="O26" s="14">
        <f>[3]Sheet2!O26*148.83218%</f>
        <v>0</v>
      </c>
      <c r="P26" s="14">
        <f>[3]Sheet2!P26*148.83218%</f>
        <v>570.02724939999996</v>
      </c>
      <c r="Q26" s="14">
        <f>[3]Sheet2!Q26*148.83218%</f>
        <v>0</v>
      </c>
      <c r="R26" s="14">
        <f>[3]Sheet2!R26*148.83218%</f>
        <v>0</v>
      </c>
      <c r="S26" s="14">
        <f>[3]Sheet2!S26*148.83218%</f>
        <v>341.02993377088393</v>
      </c>
      <c r="T26" s="14">
        <f>[3]Sheet2!T26*148.83218%</f>
        <v>361.55039913418551</v>
      </c>
      <c r="U26" s="14">
        <f>[3]Sheet2!U26*148.83218%</f>
        <v>0</v>
      </c>
      <c r="V26" s="14">
        <f>[3]Sheet2!V26*148.83218%</f>
        <v>338.10300603115121</v>
      </c>
      <c r="W26" s="14">
        <f>[3]Sheet2!W26*148.83218%</f>
        <v>0</v>
      </c>
      <c r="X26" s="14">
        <f>[3]Sheet2!X26*148.83218%</f>
        <v>0</v>
      </c>
      <c r="Y26" s="14">
        <f>[3]Sheet2!Y26*148.83218%</f>
        <v>0</v>
      </c>
      <c r="Z26" s="14">
        <f>[3]Sheet2!Z26*148.83218%</f>
        <v>541.74913519999996</v>
      </c>
      <c r="AA26" s="14">
        <f>[3]Sheet2!AA26*148.83218%</f>
        <v>0</v>
      </c>
      <c r="AB26" s="14">
        <f>[3]Sheet2!AB26*148.83218%</f>
        <v>0</v>
      </c>
      <c r="AC26" s="14">
        <f>[3]Sheet2!AC26*148.83218%</f>
        <v>0</v>
      </c>
      <c r="AD26" s="14">
        <f>[3]Sheet2!AD26*148.83218%</f>
        <v>0</v>
      </c>
      <c r="AE26" s="14">
        <f>[3]Sheet2!AE26*148.83218%</f>
        <v>380.49080080097286</v>
      </c>
      <c r="AF26" s="14">
        <f>[3]Sheet2!AF26*148.83218%</f>
        <v>890.01643639999998</v>
      </c>
      <c r="AG26" s="14">
        <f>[3]Sheet2!AG26*148.83218%</f>
        <v>0</v>
      </c>
      <c r="AH26" s="14">
        <f>[3]Sheet2!AH26*148.83218%</f>
        <v>0</v>
      </c>
      <c r="AI26" s="14">
        <f>[3]Sheet2!AI26*148.83218%</f>
        <v>0</v>
      </c>
      <c r="AJ26" s="14">
        <f>[3]Sheet2!AJ26*148.83218%</f>
        <v>0</v>
      </c>
      <c r="AK26" s="14">
        <f t="shared" si="0"/>
        <v>14714.059708817775</v>
      </c>
      <c r="AL26" s="14">
        <v>0</v>
      </c>
      <c r="AM26" s="14">
        <v>0</v>
      </c>
      <c r="AN26" s="14">
        <f t="shared" si="1"/>
        <v>0</v>
      </c>
      <c r="AO26" s="14">
        <v>0</v>
      </c>
      <c r="AP26" s="14">
        <v>2000</v>
      </c>
      <c r="AQ26" s="14">
        <v>0</v>
      </c>
      <c r="AR26" s="14">
        <f t="shared" si="2"/>
        <v>2000</v>
      </c>
      <c r="AS26" s="14">
        <f t="shared" si="3"/>
        <v>16714.059708817775</v>
      </c>
      <c r="AT26" s="14" t="s">
        <v>66</v>
      </c>
    </row>
    <row r="27" spans="1:46" x14ac:dyDescent="0.25">
      <c r="A27" s="14" t="s">
        <v>67</v>
      </c>
      <c r="B27" s="14">
        <f>[3]Sheet2!B27*148.83218%</f>
        <v>8455.1561457999996</v>
      </c>
      <c r="C27" s="14">
        <f>[3]Sheet2!C27*148.83218%</f>
        <v>6523.3144493999998</v>
      </c>
      <c r="D27" s="14">
        <f>[3]Sheet2!D27*148.83218%</f>
        <v>3705.5984846854412</v>
      </c>
      <c r="E27" s="14">
        <f>[3]Sheet2!E27*148.83218%</f>
        <v>3050.0020640832217</v>
      </c>
      <c r="F27" s="14">
        <f>[3]Sheet2!F27*148.83218%</f>
        <v>1179.6352442986308</v>
      </c>
      <c r="G27" s="14">
        <f>[3]Sheet2!G27*148.83218%</f>
        <v>3798.1972335999999</v>
      </c>
      <c r="H27" s="14">
        <f>[3]Sheet2!H27*148.83218%</f>
        <v>2202.1103506243758</v>
      </c>
      <c r="I27" s="14">
        <f>[3]Sheet2!I27*148.83218%</f>
        <v>4677.407076314691</v>
      </c>
      <c r="J27" s="14">
        <f>[3]Sheet2!J27*148.83218%</f>
        <v>3450.0025239420279</v>
      </c>
      <c r="K27" s="14">
        <f>[3]Sheet2!K27*148.83218%</f>
        <v>614.67690340000001</v>
      </c>
      <c r="L27" s="14">
        <f>[3]Sheet2!L27*148.83218%</f>
        <v>596.81704179999997</v>
      </c>
      <c r="M27" s="14">
        <f>[3]Sheet2!M27*148.83218%</f>
        <v>497.09948120000001</v>
      </c>
      <c r="N27" s="14">
        <f>[3]Sheet2!N27*148.83218%</f>
        <v>581.93382380000003</v>
      </c>
      <c r="O27" s="14">
        <f>[3]Sheet2!O27*148.83218%</f>
        <v>909.11948903274538</v>
      </c>
      <c r="P27" s="14">
        <f>[3]Sheet2!P27*148.83218%</f>
        <v>1111.4157901706885</v>
      </c>
      <c r="Q27" s="14">
        <f>[3]Sheet2!Q27*148.83218%</f>
        <v>692.06963700000006</v>
      </c>
      <c r="R27" s="14">
        <f>[3]Sheet2!R27*148.83218%</f>
        <v>564.07396219999998</v>
      </c>
      <c r="S27" s="14">
        <f>[3]Sheet2!S27*148.83218%</f>
        <v>1891.6570078</v>
      </c>
      <c r="T27" s="14">
        <f>[3]Sheet2!T27*148.83218%</f>
        <v>1532.971454</v>
      </c>
      <c r="U27" s="14">
        <f>[3]Sheet2!U27*148.83218%</f>
        <v>604.25865080000005</v>
      </c>
      <c r="V27" s="14">
        <f>[3]Sheet2!V27*148.83218%</f>
        <v>460.15570523427061</v>
      </c>
      <c r="W27" s="14">
        <f>[3]Sheet2!W27*148.83218%</f>
        <v>1018.0121112</v>
      </c>
      <c r="X27" s="14">
        <f>[3]Sheet2!X27*148.83218%</f>
        <v>0</v>
      </c>
      <c r="Y27" s="14">
        <f>[3]Sheet2!Y27*148.83218%</f>
        <v>0</v>
      </c>
      <c r="Z27" s="14">
        <f>[3]Sheet2!Z27*148.83218%</f>
        <v>943.5960212</v>
      </c>
      <c r="AA27" s="14">
        <f>[3]Sheet2!AA27*148.83218%</f>
        <v>108.85951077163315</v>
      </c>
      <c r="AB27" s="14">
        <f>[3]Sheet2!AB27*148.83218%</f>
        <v>0</v>
      </c>
      <c r="AC27" s="14">
        <f>[3]Sheet2!AC27*148.83218%</f>
        <v>0</v>
      </c>
      <c r="AD27" s="14">
        <f>[3]Sheet2!AD27*148.83218%</f>
        <v>446.49653999999998</v>
      </c>
      <c r="AE27" s="14">
        <f>[3]Sheet2!AE27*148.83218%</f>
        <v>2071.380729002954</v>
      </c>
      <c r="AF27" s="14">
        <f>[3]Sheet2!AF27*148.83218%</f>
        <v>1199.5873707999999</v>
      </c>
      <c r="AG27" s="14">
        <f>[3]Sheet2!AG27*148.83218%</f>
        <v>0</v>
      </c>
      <c r="AH27" s="14">
        <f>[3]Sheet2!AH27*148.83218%</f>
        <v>0</v>
      </c>
      <c r="AI27" s="14">
        <f>[3]Sheet2!AI27*148.83218%</f>
        <v>0</v>
      </c>
      <c r="AJ27" s="14">
        <f>[3]Sheet2!AJ27*148.83218%</f>
        <v>0</v>
      </c>
      <c r="AK27" s="14">
        <f t="shared" si="0"/>
        <v>52885.604802160669</v>
      </c>
      <c r="AL27" s="14">
        <v>0</v>
      </c>
      <c r="AM27" s="14">
        <v>0</v>
      </c>
      <c r="AN27" s="14">
        <f t="shared" si="1"/>
        <v>0</v>
      </c>
      <c r="AO27" s="14">
        <v>0</v>
      </c>
      <c r="AP27" s="14">
        <v>0</v>
      </c>
      <c r="AQ27" s="14">
        <v>10550.535045503137</v>
      </c>
      <c r="AR27" s="14">
        <f t="shared" si="2"/>
        <v>10550.535045503137</v>
      </c>
      <c r="AS27" s="14">
        <f t="shared" si="3"/>
        <v>63436.139847663806</v>
      </c>
      <c r="AT27" s="14" t="s">
        <v>67</v>
      </c>
    </row>
    <row r="28" spans="1:46" x14ac:dyDescent="0.25">
      <c r="A28" s="14" t="s">
        <v>68</v>
      </c>
      <c r="B28" s="14">
        <f>[3]Sheet2!B28*148.83218%</f>
        <v>6026.2149681999999</v>
      </c>
      <c r="C28" s="14">
        <f>[3]Sheet2!C28*148.83218%</f>
        <v>3755.0359014000001</v>
      </c>
      <c r="D28" s="14">
        <f>[3]Sheet2!D28*148.83218%</f>
        <v>8090.5173048000006</v>
      </c>
      <c r="E28" s="14">
        <f>[3]Sheet2!E28*148.83218%</f>
        <v>1613.3408312000001</v>
      </c>
      <c r="F28" s="14">
        <f>[3]Sheet2!F28*148.83218%</f>
        <v>369.60137015491051</v>
      </c>
      <c r="G28" s="14">
        <f>[3]Sheet2!G28*148.83218%</f>
        <v>789.2938259971927</v>
      </c>
      <c r="H28" s="14">
        <f>[3]Sheet2!H28*148.83218%</f>
        <v>1186.1924746</v>
      </c>
      <c r="I28" s="14">
        <f>[3]Sheet2!I28*148.83218%</f>
        <v>2293.8534385103198</v>
      </c>
      <c r="J28" s="14">
        <f>[3]Sheet2!J28*148.83218%</f>
        <v>5188.5556972283266</v>
      </c>
      <c r="K28" s="14">
        <f>[3]Sheet2!K28*148.83218%</f>
        <v>0</v>
      </c>
      <c r="L28" s="14">
        <f>[3]Sheet2!L28*148.83218%</f>
        <v>0</v>
      </c>
      <c r="M28" s="14">
        <f>[3]Sheet2!M28*148.83218%</f>
        <v>506.02941200000004</v>
      </c>
      <c r="N28" s="14">
        <f>[3]Sheet2!N28*148.83218%</f>
        <v>443.51989639999999</v>
      </c>
      <c r="O28" s="14">
        <f>[3]Sheet2!O28*148.83218%</f>
        <v>473.44047167694004</v>
      </c>
      <c r="P28" s="14">
        <f>[3]Sheet2!P28*148.83218%</f>
        <v>683.13970619999998</v>
      </c>
      <c r="Q28" s="14">
        <f>[3]Sheet2!Q28*148.83218%</f>
        <v>283.05247142001554</v>
      </c>
      <c r="R28" s="14">
        <f>[3]Sheet2!R28*148.83218%</f>
        <v>0</v>
      </c>
      <c r="S28" s="14">
        <f>[3]Sheet2!S28*148.83218%</f>
        <v>483.41785595090266</v>
      </c>
      <c r="T28" s="14">
        <f>[3]Sheet2!T28*148.83218%</f>
        <v>590.31788382259469</v>
      </c>
      <c r="U28" s="14">
        <f>[3]Sheet2!U28*148.83218%</f>
        <v>0</v>
      </c>
      <c r="V28" s="14">
        <f>[3]Sheet2!V28*148.83218%</f>
        <v>479.26886786408141</v>
      </c>
      <c r="W28" s="14">
        <f>[3]Sheet2!W28*148.83218%</f>
        <v>0</v>
      </c>
      <c r="X28" s="14">
        <f>[3]Sheet2!X28*148.83218%</f>
        <v>0</v>
      </c>
      <c r="Y28" s="14">
        <f>[3]Sheet2!Y28*148.83218%</f>
        <v>0</v>
      </c>
      <c r="Z28" s="14">
        <f>[3]Sheet2!Z28*148.83218%</f>
        <v>593.84039819999998</v>
      </c>
      <c r="AA28" s="14">
        <f>[3]Sheet2!AA28*148.83218%</f>
        <v>0</v>
      </c>
      <c r="AB28" s="14">
        <f>[3]Sheet2!AB28*148.83218%</f>
        <v>0</v>
      </c>
      <c r="AC28" s="14">
        <f>[3]Sheet2!AC28*148.83218%</f>
        <v>0</v>
      </c>
      <c r="AD28" s="14">
        <f>[3]Sheet2!AD28*148.83218%</f>
        <v>0</v>
      </c>
      <c r="AE28" s="14">
        <f>[3]Sheet2!AE28*148.83218%</f>
        <v>539.35455195502891</v>
      </c>
      <c r="AF28" s="14">
        <f>[3]Sheet2!AF28*148.83218%</f>
        <v>1540.413063</v>
      </c>
      <c r="AG28" s="14">
        <f>[3]Sheet2!AG28*148.83218%</f>
        <v>0</v>
      </c>
      <c r="AH28" s="14">
        <f>[3]Sheet2!AH28*148.83218%</f>
        <v>0</v>
      </c>
      <c r="AI28" s="14">
        <f>[3]Sheet2!AI28*148.83218%</f>
        <v>0</v>
      </c>
      <c r="AJ28" s="14">
        <f>[3]Sheet2!AJ28*148.83218%</f>
        <v>0</v>
      </c>
      <c r="AK28" s="14">
        <f t="shared" si="0"/>
        <v>35928.400390580318</v>
      </c>
      <c r="AL28" s="14">
        <v>0</v>
      </c>
      <c r="AM28" s="14">
        <v>0</v>
      </c>
      <c r="AN28" s="14">
        <f t="shared" si="1"/>
        <v>0</v>
      </c>
      <c r="AO28" s="14">
        <v>2085.5709455943525</v>
      </c>
      <c r="AP28" s="14">
        <v>0</v>
      </c>
      <c r="AQ28" s="14">
        <v>0</v>
      </c>
      <c r="AR28" s="14">
        <f t="shared" si="2"/>
        <v>2085.5709455943525</v>
      </c>
      <c r="AS28" s="14">
        <f t="shared" si="3"/>
        <v>38013.971336174669</v>
      </c>
      <c r="AT28" s="14" t="s">
        <v>68</v>
      </c>
    </row>
    <row r="29" spans="1:46" x14ac:dyDescent="0.25">
      <c r="A29" s="14" t="s">
        <v>69</v>
      </c>
      <c r="B29" s="14">
        <f>[3]Sheet2!B29*148.83218%</f>
        <v>1031.4070074000001</v>
      </c>
      <c r="C29" s="14">
        <f>[3]Sheet2!C29*148.83218%</f>
        <v>612.99058314082754</v>
      </c>
      <c r="D29" s="14">
        <f>[3]Sheet2!D29*148.83218%</f>
        <v>3896.8337319403618</v>
      </c>
      <c r="E29" s="14">
        <f>[3]Sheet2!E29*148.83218%</f>
        <v>300.10796457981115</v>
      </c>
      <c r="F29" s="14">
        <f>[3]Sheet2!F29*148.83218%</f>
        <v>0</v>
      </c>
      <c r="G29" s="14">
        <f>[3]Sheet2!G29*148.83218%</f>
        <v>185.90519424129354</v>
      </c>
      <c r="H29" s="14">
        <f>[3]Sheet2!H29*148.83218%</f>
        <v>557.17411435747522</v>
      </c>
      <c r="I29" s="14">
        <f>[3]Sheet2!I29*148.83218%</f>
        <v>540.27949415232956</v>
      </c>
      <c r="J29" s="14">
        <f>[3]Sheet2!J29*148.83218%</f>
        <v>611.03952859782862</v>
      </c>
      <c r="K29" s="14">
        <f>[3]Sheet2!K29*148.83218%</f>
        <v>0</v>
      </c>
      <c r="L29" s="14">
        <f>[3]Sheet2!L29*148.83218%</f>
        <v>0</v>
      </c>
      <c r="M29" s="14">
        <f>[3]Sheet2!M29*148.83218%</f>
        <v>0</v>
      </c>
      <c r="N29" s="14">
        <f>[3]Sheet2!N29*148.83218%</f>
        <v>0</v>
      </c>
      <c r="O29" s="14">
        <f>[3]Sheet2!O29*148.83218%</f>
        <v>0</v>
      </c>
      <c r="P29" s="14">
        <f>[3]Sheet2!P29*148.83218%</f>
        <v>224.22462590788734</v>
      </c>
      <c r="Q29" s="14">
        <f>[3]Sheet2!Q29*148.83218%</f>
        <v>775.41565779999996</v>
      </c>
      <c r="R29" s="14">
        <f>[3]Sheet2!R29*148.83218%</f>
        <v>0</v>
      </c>
      <c r="S29" s="14">
        <f>[3]Sheet2!S29*148.83218%</f>
        <v>0</v>
      </c>
      <c r="T29" s="14">
        <f>[3]Sheet2!T29*148.83218%</f>
        <v>0</v>
      </c>
      <c r="U29" s="14">
        <f>[3]Sheet2!U29*148.83218%</f>
        <v>0</v>
      </c>
      <c r="V29" s="14">
        <f>[3]Sheet2!V29*148.83218%</f>
        <v>297.66435999999999</v>
      </c>
      <c r="W29" s="14">
        <f>[3]Sheet2!W29*148.83218%</f>
        <v>0</v>
      </c>
      <c r="X29" s="14">
        <f>[3]Sheet2!X29*148.83218%</f>
        <v>0</v>
      </c>
      <c r="Y29" s="14">
        <f>[3]Sheet2!Y29*148.83218%</f>
        <v>0</v>
      </c>
      <c r="Z29" s="14">
        <f>[3]Sheet2!Z29*148.83218%</f>
        <v>392.91695520000002</v>
      </c>
      <c r="AA29" s="14">
        <f>[3]Sheet2!AA29*148.83218%</f>
        <v>0</v>
      </c>
      <c r="AB29" s="14">
        <f>[3]Sheet2!AB29*148.83218%</f>
        <v>0</v>
      </c>
      <c r="AC29" s="14">
        <f>[3]Sheet2!AC29*148.83218%</f>
        <v>0</v>
      </c>
      <c r="AD29" s="14">
        <f>[3]Sheet2!AD29*148.83218%</f>
        <v>0</v>
      </c>
      <c r="AE29" s="14">
        <f>[3]Sheet2!AE29*148.83218%</f>
        <v>297.66435999999999</v>
      </c>
      <c r="AF29" s="14">
        <f>[3]Sheet2!AF29*148.83218%</f>
        <v>182.93073894380132</v>
      </c>
      <c r="AG29" s="14">
        <f>[3]Sheet2!AG29*148.83218%</f>
        <v>0</v>
      </c>
      <c r="AH29" s="14">
        <f>[3]Sheet2!AH29*148.83218%</f>
        <v>0</v>
      </c>
      <c r="AI29" s="14">
        <f>[3]Sheet2!AI29*148.83218%</f>
        <v>0</v>
      </c>
      <c r="AJ29" s="14">
        <f>[3]Sheet2!AJ29*148.83218%</f>
        <v>0</v>
      </c>
      <c r="AK29" s="14">
        <f t="shared" si="0"/>
        <v>9906.5543162616177</v>
      </c>
      <c r="AL29" s="14">
        <v>0</v>
      </c>
      <c r="AM29" s="14">
        <v>0</v>
      </c>
      <c r="AN29" s="14">
        <f t="shared" si="1"/>
        <v>0</v>
      </c>
      <c r="AO29" s="14">
        <v>272.68489288084339</v>
      </c>
      <c r="AP29" s="14">
        <v>0</v>
      </c>
      <c r="AQ29" s="14">
        <v>0</v>
      </c>
      <c r="AR29" s="14">
        <f t="shared" si="2"/>
        <v>272.68489288084339</v>
      </c>
      <c r="AS29" s="14">
        <f t="shared" si="3"/>
        <v>10179.239209142461</v>
      </c>
      <c r="AT29" s="14" t="s">
        <v>69</v>
      </c>
    </row>
    <row r="30" spans="1:46" x14ac:dyDescent="0.25">
      <c r="A30" s="14" t="s">
        <v>70</v>
      </c>
      <c r="B30" s="14">
        <f>[3]Sheet2!B30*148.83218%</f>
        <v>34289.445950200003</v>
      </c>
      <c r="C30" s="14">
        <f>[3]Sheet2!C30*148.83218%</f>
        <v>24880.2755306</v>
      </c>
      <c r="D30" s="14">
        <f>[3]Sheet2!D30*148.83218%</f>
        <v>17725.912638000002</v>
      </c>
      <c r="E30" s="14">
        <f>[3]Sheet2!E30*148.83218%</f>
        <v>12442.370248000001</v>
      </c>
      <c r="F30" s="14">
        <f>[3]Sheet2!F30*148.83218%</f>
        <v>6231.6033766</v>
      </c>
      <c r="G30" s="14">
        <f>[3]Sheet2!G30*148.83218%</f>
        <v>11815.7867702</v>
      </c>
      <c r="H30" s="14">
        <f>[3]Sheet2!H30*148.83218%</f>
        <v>6175.0471482000003</v>
      </c>
      <c r="I30" s="14">
        <f>[3]Sheet2!I30*148.83218%</f>
        <v>10336.394901</v>
      </c>
      <c r="J30" s="14">
        <f>[3]Sheet2!J30*148.83218%</f>
        <v>15972.6695576</v>
      </c>
      <c r="K30" s="14">
        <f>[3]Sheet2!K30*148.83218%</f>
        <v>2039.0008660000001</v>
      </c>
      <c r="L30" s="14">
        <f>[3]Sheet2!L30*148.83218%</f>
        <v>2662.6077002000002</v>
      </c>
      <c r="M30" s="14">
        <f>[3]Sheet2!M30*148.83218%</f>
        <v>3132.9173890000002</v>
      </c>
      <c r="N30" s="14">
        <f>[3]Sheet2!N30*148.83218%</f>
        <v>2257.7841705999999</v>
      </c>
      <c r="O30" s="14">
        <f>[3]Sheet2!O30*148.83218%</f>
        <v>4038.2631571082352</v>
      </c>
      <c r="P30" s="14">
        <f>[3]Sheet2!P30*148.83218%</f>
        <v>3521.3693788</v>
      </c>
      <c r="Q30" s="14">
        <f>[3]Sheet2!Q30*148.83218%</f>
        <v>2576.2850358000001</v>
      </c>
      <c r="R30" s="14">
        <f>[3]Sheet2!R30*148.83218%</f>
        <v>2132.7651394</v>
      </c>
      <c r="S30" s="14">
        <f>[3]Sheet2!S30*148.83218%</f>
        <v>3665.2145474784193</v>
      </c>
      <c r="T30" s="14">
        <f>[3]Sheet2!T30*148.83218%</f>
        <v>3445.4649669999999</v>
      </c>
      <c r="U30" s="14">
        <f>[3]Sheet2!U30*148.83218%</f>
        <v>934.66609040000003</v>
      </c>
      <c r="V30" s="14">
        <f>[3]Sheet2!V30*148.83218%</f>
        <v>4207.4857285999997</v>
      </c>
      <c r="W30" s="14">
        <f>[3]Sheet2!W30*148.83218%</f>
        <v>2143.1833919999999</v>
      </c>
      <c r="X30" s="14">
        <f>[3]Sheet2!X30*148.83218%</f>
        <v>997.17560600000002</v>
      </c>
      <c r="Y30" s="14">
        <f>[3]Sheet2!Y30*148.83218%</f>
        <v>498.58780300000001</v>
      </c>
      <c r="Z30" s="14">
        <f>[3]Sheet2!Z30*148.83218%</f>
        <v>6067.8879785999998</v>
      </c>
      <c r="AA30" s="14">
        <f>[3]Sheet2!AA30*148.83218%</f>
        <v>1753.2430804000001</v>
      </c>
      <c r="AB30" s="14">
        <f>[3]Sheet2!AB30*148.83218%</f>
        <v>498.58780300000001</v>
      </c>
      <c r="AC30" s="14">
        <f>[3]Sheet2!AC30*148.83218%</f>
        <v>498.58780300000001</v>
      </c>
      <c r="AD30" s="14">
        <f>[3]Sheet2!AD30*148.83218%</f>
        <v>550.67906600000003</v>
      </c>
      <c r="AE30" s="14">
        <f>[3]Sheet2!AE30*148.83218%</f>
        <v>6645.3568370000003</v>
      </c>
      <c r="AF30" s="14">
        <f>[3]Sheet2!AF30*148.83218%</f>
        <v>6378.9472347999999</v>
      </c>
      <c r="AG30" s="14">
        <f>[3]Sheet2!AG30*148.83218%</f>
        <v>10686.150524000001</v>
      </c>
      <c r="AH30" s="14">
        <f>[3]Sheet2!AH30*148.83218%</f>
        <v>498.58780300000001</v>
      </c>
      <c r="AI30" s="14">
        <f>[3]Sheet2!AI30*148.83218%</f>
        <v>540.26081339999996</v>
      </c>
      <c r="AJ30" s="14">
        <f>[3]Sheet2!AJ30*148.83218%</f>
        <v>498.58780300000001</v>
      </c>
      <c r="AK30" s="14">
        <f t="shared" si="0"/>
        <v>212739.1538379867</v>
      </c>
      <c r="AL30" s="14">
        <v>0</v>
      </c>
      <c r="AM30" s="14">
        <v>0</v>
      </c>
      <c r="AN30" s="14">
        <f t="shared" si="1"/>
        <v>0</v>
      </c>
      <c r="AO30" s="14">
        <v>3773</v>
      </c>
      <c r="AP30" s="14">
        <v>0</v>
      </c>
      <c r="AQ30" s="14">
        <v>0</v>
      </c>
      <c r="AR30" s="14">
        <f t="shared" si="2"/>
        <v>3773</v>
      </c>
      <c r="AS30" s="14">
        <f t="shared" si="3"/>
        <v>216512.1538379867</v>
      </c>
      <c r="AT30" s="14" t="s">
        <v>70</v>
      </c>
    </row>
    <row r="31" spans="1:46" x14ac:dyDescent="0.25">
      <c r="A31" s="14" t="s">
        <v>71</v>
      </c>
      <c r="B31" s="14">
        <f>[3]Sheet2!B31*148.83218%</f>
        <v>4155.3944656000003</v>
      </c>
      <c r="C31" s="14">
        <f>[3]Sheet2!C31*148.83218%</f>
        <v>3265.3780292000001</v>
      </c>
      <c r="D31" s="14">
        <f>[3]Sheet2!D31*148.83218%</f>
        <v>556.44242074906447</v>
      </c>
      <c r="E31" s="14">
        <f>[3]Sheet2!E31*148.83218%</f>
        <v>542.81047330538865</v>
      </c>
      <c r="F31" s="14">
        <f>[3]Sheet2!F31*148.83218%</f>
        <v>1102.1866041782871</v>
      </c>
      <c r="G31" s="14">
        <f>[3]Sheet2!G31*148.83218%</f>
        <v>504.37491696031083</v>
      </c>
      <c r="H31" s="14">
        <f>[3]Sheet2!H31*148.83218%</f>
        <v>251.94261767706317</v>
      </c>
      <c r="I31" s="14">
        <f>[3]Sheet2!I31*148.83218%</f>
        <v>772.43901419999997</v>
      </c>
      <c r="J31" s="14">
        <f>[3]Sheet2!J31*148.83218%</f>
        <v>680.16306259999999</v>
      </c>
      <c r="K31" s="14">
        <f>[3]Sheet2!K31*148.83218%</f>
        <v>446.49653999999998</v>
      </c>
      <c r="L31" s="14">
        <f>[3]Sheet2!L31*148.83218%</f>
        <v>0</v>
      </c>
      <c r="M31" s="14">
        <f>[3]Sheet2!M31*148.83218%</f>
        <v>431.61332199999998</v>
      </c>
      <c r="N31" s="14">
        <f>[3]Sheet2!N31*148.83218%</f>
        <v>488.16955039999999</v>
      </c>
      <c r="O31" s="14">
        <f>[3]Sheet2!O31*148.83218%</f>
        <v>304.41013795938949</v>
      </c>
      <c r="P31" s="14">
        <f>[3]Sheet2!P31*148.83218%</f>
        <v>546.21410060000005</v>
      </c>
      <c r="Q31" s="14">
        <f>[3]Sheet2!Q31*148.83218%</f>
        <v>628.07179959999996</v>
      </c>
      <c r="R31" s="14">
        <f>[3]Sheet2!R31*148.83218%</f>
        <v>0</v>
      </c>
      <c r="S31" s="14">
        <f>[3]Sheet2!S31*148.83218%</f>
        <v>223.24826999999999</v>
      </c>
      <c r="T31" s="14">
        <f>[3]Sheet2!T31*148.83218%</f>
        <v>1291.0192561718179</v>
      </c>
      <c r="U31" s="14">
        <f>[3]Sheet2!U31*148.83218%</f>
        <v>0</v>
      </c>
      <c r="V31" s="14">
        <f>[3]Sheet2!V31*148.83218%</f>
        <v>308.15764792854225</v>
      </c>
      <c r="W31" s="14">
        <f>[3]Sheet2!W31*148.83218%</f>
        <v>0</v>
      </c>
      <c r="X31" s="14">
        <f>[3]Sheet2!X31*148.83218%</f>
        <v>0</v>
      </c>
      <c r="Y31" s="14">
        <f>[3]Sheet2!Y31*148.83218%</f>
        <v>0</v>
      </c>
      <c r="Z31" s="14">
        <f>[3]Sheet2!Z31*148.83218%</f>
        <v>764.57521238863308</v>
      </c>
      <c r="AA31" s="14">
        <f>[3]Sheet2!AA31*148.83218%</f>
        <v>0</v>
      </c>
      <c r="AB31" s="14">
        <f>[3]Sheet2!AB31*148.83218%</f>
        <v>0</v>
      </c>
      <c r="AC31" s="14">
        <f>[3]Sheet2!AC31*148.83218%</f>
        <v>0</v>
      </c>
      <c r="AD31" s="14">
        <f>[3]Sheet2!AD31*148.83218%</f>
        <v>0</v>
      </c>
      <c r="AE31" s="14">
        <f>[3]Sheet2!AE31*148.83218%</f>
        <v>346.79120901537425</v>
      </c>
      <c r="AF31" s="14">
        <f>[3]Sheet2!AF31*148.83218%</f>
        <v>202.40760594731836</v>
      </c>
      <c r="AG31" s="14">
        <f>[3]Sheet2!AG31*148.83218%</f>
        <v>0</v>
      </c>
      <c r="AH31" s="14">
        <f>[3]Sheet2!AH31*148.83218%</f>
        <v>0</v>
      </c>
      <c r="AI31" s="14">
        <f>[3]Sheet2!AI31*148.83218%</f>
        <v>0</v>
      </c>
      <c r="AJ31" s="14">
        <f>[3]Sheet2!AJ31*148.83218%</f>
        <v>0</v>
      </c>
      <c r="AK31" s="14">
        <f t="shared" si="0"/>
        <v>17812.306256481192</v>
      </c>
      <c r="AL31" s="14">
        <v>0</v>
      </c>
      <c r="AM31" s="14">
        <v>0</v>
      </c>
      <c r="AN31" s="14">
        <f t="shared" si="1"/>
        <v>0</v>
      </c>
      <c r="AO31" s="14">
        <v>0</v>
      </c>
      <c r="AP31" s="14">
        <v>0</v>
      </c>
      <c r="AQ31" s="14">
        <v>4236.4682719620705</v>
      </c>
      <c r="AR31" s="14">
        <f t="shared" si="2"/>
        <v>4236.4682719620705</v>
      </c>
      <c r="AS31" s="14">
        <f t="shared" si="3"/>
        <v>22048.77452844326</v>
      </c>
      <c r="AT31" s="14" t="s">
        <v>71</v>
      </c>
    </row>
    <row r="32" spans="1:46" x14ac:dyDescent="0.25">
      <c r="A32" s="14" t="s">
        <v>72</v>
      </c>
      <c r="B32" s="14">
        <f>[3]Sheet2!B32*148.83218%</f>
        <v>12031.593431200001</v>
      </c>
      <c r="C32" s="14">
        <f>[3]Sheet2!C32*148.83218%</f>
        <v>3432.0700707999999</v>
      </c>
      <c r="D32" s="14">
        <f>[3]Sheet2!D32*148.83218%</f>
        <v>14981.174222418222</v>
      </c>
      <c r="E32" s="14">
        <f>[3]Sheet2!E32*148.83218%</f>
        <v>2192.1239198642625</v>
      </c>
      <c r="F32" s="14">
        <f>[3]Sheet2!F32*148.83218%</f>
        <v>423.91883372695861</v>
      </c>
      <c r="G32" s="14">
        <f>[3]Sheet2!G32*148.83218%</f>
        <v>2263.2256344475941</v>
      </c>
      <c r="H32" s="14">
        <f>[3]Sheet2!H32*148.83218%</f>
        <v>678.30850214317218</v>
      </c>
      <c r="I32" s="14">
        <f>[3]Sheet2!I32*148.83218%</f>
        <v>4384.9389861402324</v>
      </c>
      <c r="J32" s="14">
        <f>[3]Sheet2!J32*148.83218%</f>
        <v>1486.8334781999999</v>
      </c>
      <c r="K32" s="14">
        <f>[3]Sheet2!K32*148.83218%</f>
        <v>0</v>
      </c>
      <c r="L32" s="14">
        <f>[3]Sheet2!L32*148.83218%</f>
        <v>0</v>
      </c>
      <c r="M32" s="14">
        <f>[3]Sheet2!M32*148.83218%</f>
        <v>0</v>
      </c>
      <c r="N32" s="14">
        <f>[3]Sheet2!N32*148.83218%</f>
        <v>297.66435999999999</v>
      </c>
      <c r="O32" s="14">
        <f>[3]Sheet2!O32*148.83218%</f>
        <v>0</v>
      </c>
      <c r="P32" s="14">
        <f>[3]Sheet2!P32*148.83218%</f>
        <v>514.95934280000006</v>
      </c>
      <c r="Q32" s="14">
        <f>[3]Sheet2!Q32*148.83218%</f>
        <v>0</v>
      </c>
      <c r="R32" s="14">
        <f>[3]Sheet2!R32*148.83218%</f>
        <v>0</v>
      </c>
      <c r="S32" s="14">
        <f>[3]Sheet2!S32*148.83218%</f>
        <v>815.47303841249618</v>
      </c>
      <c r="T32" s="14">
        <f>[3]Sheet2!T32*148.83218%</f>
        <v>817.08866820000003</v>
      </c>
      <c r="U32" s="14">
        <f>[3]Sheet2!U32*148.83218%</f>
        <v>0</v>
      </c>
      <c r="V32" s="14">
        <f>[3]Sheet2!V32*148.83218%</f>
        <v>418.21842580000003</v>
      </c>
      <c r="W32" s="14">
        <f>[3]Sheet2!W32*148.83218%</f>
        <v>297.66435999999999</v>
      </c>
      <c r="X32" s="14">
        <f>[3]Sheet2!X32*148.83218%</f>
        <v>0</v>
      </c>
      <c r="Y32" s="14">
        <f>[3]Sheet2!Y32*148.83218%</f>
        <v>0</v>
      </c>
      <c r="Z32" s="14">
        <f>[3]Sheet2!Z32*148.83218%</f>
        <v>519.42430820000004</v>
      </c>
      <c r="AA32" s="14">
        <f>[3]Sheet2!AA32*148.83218%</f>
        <v>0</v>
      </c>
      <c r="AB32" s="14">
        <f>[3]Sheet2!AB32*148.83218%</f>
        <v>0</v>
      </c>
      <c r="AC32" s="14">
        <f>[3]Sheet2!AC32*148.83218%</f>
        <v>0</v>
      </c>
      <c r="AD32" s="14">
        <f>[3]Sheet2!AD32*148.83218%</f>
        <v>0</v>
      </c>
      <c r="AE32" s="14">
        <f>[3]Sheet2!AE32*148.83218%</f>
        <v>303.27737508386423</v>
      </c>
      <c r="AF32" s="14">
        <f>[3]Sheet2!AF32*148.83218%</f>
        <v>651.88494839999998</v>
      </c>
      <c r="AG32" s="14">
        <f>[3]Sheet2!AG32*148.83218%</f>
        <v>0</v>
      </c>
      <c r="AH32" s="14">
        <f>[3]Sheet2!AH32*148.83218%</f>
        <v>0</v>
      </c>
      <c r="AI32" s="14">
        <f>[3]Sheet2!AI32*148.83218%</f>
        <v>0</v>
      </c>
      <c r="AJ32" s="14">
        <f>[3]Sheet2!AJ32*148.83218%</f>
        <v>0</v>
      </c>
      <c r="AK32" s="14">
        <f t="shared" si="0"/>
        <v>46509.841905836816</v>
      </c>
      <c r="AL32" s="14">
        <v>0</v>
      </c>
      <c r="AM32" s="14">
        <v>0</v>
      </c>
      <c r="AN32" s="14">
        <f t="shared" si="1"/>
        <v>0</v>
      </c>
      <c r="AO32" s="14">
        <v>7907</v>
      </c>
      <c r="AP32" s="14">
        <v>0</v>
      </c>
      <c r="AQ32" s="14">
        <v>0</v>
      </c>
      <c r="AR32" s="14">
        <f t="shared" si="2"/>
        <v>7907</v>
      </c>
      <c r="AS32" s="14">
        <f t="shared" si="3"/>
        <v>54416.841905836816</v>
      </c>
      <c r="AT32" s="14" t="s">
        <v>72</v>
      </c>
    </row>
    <row r="33" spans="1:46" x14ac:dyDescent="0.25">
      <c r="A33" s="14" t="s">
        <v>73</v>
      </c>
      <c r="B33" s="14">
        <f>[3]Sheet2!B33*148.83218%</f>
        <v>1958.6314887999999</v>
      </c>
      <c r="C33" s="14">
        <f>[3]Sheet2!C33*148.83218%</f>
        <v>855.93638262631782</v>
      </c>
      <c r="D33" s="14">
        <f>[3]Sheet2!D33*148.83218%</f>
        <v>687.31718199749969</v>
      </c>
      <c r="E33" s="14">
        <f>[3]Sheet2!E33*148.83218%</f>
        <v>465.84472340000002</v>
      </c>
      <c r="F33" s="14">
        <f>[3]Sheet2!F33*148.83218%</f>
        <v>97.244279342560176</v>
      </c>
      <c r="G33" s="14">
        <f>[3]Sheet2!G33*148.83218%</f>
        <v>103.83390795664415</v>
      </c>
      <c r="H33" s="14">
        <f>[3]Sheet2!H33*148.83218%</f>
        <v>148.83217999999999</v>
      </c>
      <c r="I33" s="14">
        <f>[3]Sheet2!I33*148.83218%</f>
        <v>1351.3961944</v>
      </c>
      <c r="J33" s="14">
        <f>[3]Sheet2!J33*148.83218%</f>
        <v>170.6424138099884</v>
      </c>
      <c r="K33" s="14">
        <f>[3]Sheet2!K33*148.83218%</f>
        <v>0</v>
      </c>
      <c r="L33" s="14">
        <f>[3]Sheet2!L33*148.83218%</f>
        <v>0</v>
      </c>
      <c r="M33" s="14">
        <f>[3]Sheet2!M33*148.83218%</f>
        <v>0</v>
      </c>
      <c r="N33" s="14">
        <f>[3]Sheet2!N33*148.83218%</f>
        <v>0</v>
      </c>
      <c r="O33" s="14">
        <f>[3]Sheet2!O33*148.83218%</f>
        <v>0</v>
      </c>
      <c r="P33" s="14">
        <f>[3]Sheet2!P33*148.83218%</f>
        <v>0</v>
      </c>
      <c r="Q33" s="14">
        <f>[3]Sheet2!Q33*148.83218%</f>
        <v>0</v>
      </c>
      <c r="R33" s="14">
        <f>[3]Sheet2!R33*148.83218%</f>
        <v>0</v>
      </c>
      <c r="S33" s="14">
        <f>[3]Sheet2!S33*148.83218%</f>
        <v>0</v>
      </c>
      <c r="T33" s="14">
        <f>[3]Sheet2!T33*148.83218%</f>
        <v>494.12283760000003</v>
      </c>
      <c r="U33" s="14">
        <f>[3]Sheet2!U33*148.83218%</f>
        <v>0</v>
      </c>
      <c r="V33" s="14">
        <f>[3]Sheet2!V33*148.83218%</f>
        <v>0</v>
      </c>
      <c r="W33" s="14">
        <f>[3]Sheet2!W33*148.83218%</f>
        <v>0</v>
      </c>
      <c r="X33" s="14">
        <f>[3]Sheet2!X33*148.83218%</f>
        <v>0</v>
      </c>
      <c r="Y33" s="14">
        <f>[3]Sheet2!Y33*148.83218%</f>
        <v>0</v>
      </c>
      <c r="Z33" s="14">
        <f>[3]Sheet2!Z33*148.83218%</f>
        <v>471.7980106</v>
      </c>
      <c r="AA33" s="14">
        <f>[3]Sheet2!AA33*148.83218%</f>
        <v>0</v>
      </c>
      <c r="AB33" s="14">
        <f>[3]Sheet2!AB33*148.83218%</f>
        <v>0</v>
      </c>
      <c r="AC33" s="14">
        <f>[3]Sheet2!AC33*148.83218%</f>
        <v>0</v>
      </c>
      <c r="AD33" s="14">
        <f>[3]Sheet2!AD33*148.83218%</f>
        <v>0</v>
      </c>
      <c r="AE33" s="14">
        <f>[3]Sheet2!AE33*148.83218%</f>
        <v>416.2110415246508</v>
      </c>
      <c r="AF33" s="14">
        <f>[3]Sheet2!AF33*148.83218%</f>
        <v>0</v>
      </c>
      <c r="AG33" s="14">
        <f>[3]Sheet2!AG33*148.83218%</f>
        <v>0</v>
      </c>
      <c r="AH33" s="14">
        <f>[3]Sheet2!AH33*148.83218%</f>
        <v>0</v>
      </c>
      <c r="AI33" s="14">
        <f>[3]Sheet2!AI33*148.83218%</f>
        <v>0</v>
      </c>
      <c r="AJ33" s="14">
        <f>[3]Sheet2!AJ33*148.83218%</f>
        <v>0</v>
      </c>
      <c r="AK33" s="14">
        <f t="shared" si="0"/>
        <v>7221.8106420576614</v>
      </c>
      <c r="AL33" s="14">
        <v>0</v>
      </c>
      <c r="AM33" s="14">
        <v>0</v>
      </c>
      <c r="AN33" s="14">
        <f t="shared" si="1"/>
        <v>0</v>
      </c>
      <c r="AO33" s="14">
        <v>0</v>
      </c>
      <c r="AP33" s="14">
        <v>0</v>
      </c>
      <c r="AQ33" s="14">
        <v>976.15884471466018</v>
      </c>
      <c r="AR33" s="14">
        <f t="shared" si="2"/>
        <v>976.15884471466018</v>
      </c>
      <c r="AS33" s="14">
        <f t="shared" si="3"/>
        <v>8197.969486772321</v>
      </c>
      <c r="AT33" s="14" t="s">
        <v>73</v>
      </c>
    </row>
    <row r="34" spans="1:46" x14ac:dyDescent="0.25">
      <c r="A34" s="14" t="s">
        <v>74</v>
      </c>
      <c r="B34" s="14">
        <f>[3]Sheet2!B34*148.83218%</f>
        <v>10251.5605584</v>
      </c>
      <c r="C34" s="14">
        <f>[3]Sheet2!C34*148.83218%</f>
        <v>8912.0709384000002</v>
      </c>
      <c r="D34" s="14">
        <f>[3]Sheet2!D34*148.83218%</f>
        <v>2862.0428213999999</v>
      </c>
      <c r="E34" s="14">
        <f>[3]Sheet2!E34*148.83218%</f>
        <v>2485.497406</v>
      </c>
      <c r="F34" s="14">
        <f>[3]Sheet2!F34*148.83218%</f>
        <v>3760.9891886</v>
      </c>
      <c r="G34" s="14">
        <f>[3]Sheet2!G34*148.83218%</f>
        <v>1372.2326995999999</v>
      </c>
      <c r="H34" s="14">
        <f>[3]Sheet2!H34*148.83218%</f>
        <v>4639.0990505999998</v>
      </c>
      <c r="I34" s="14">
        <f>[3]Sheet2!I34*148.83218%</f>
        <v>2565.8667832000001</v>
      </c>
      <c r="J34" s="14">
        <f>[3]Sheet2!J34*148.83218%</f>
        <v>820.06531180000002</v>
      </c>
      <c r="K34" s="14">
        <f>[3]Sheet2!K34*148.83218%</f>
        <v>626.58347779999997</v>
      </c>
      <c r="L34" s="14">
        <f>[3]Sheet2!L34*148.83218%</f>
        <v>0</v>
      </c>
      <c r="M34" s="14">
        <f>[3]Sheet2!M34*148.83218%</f>
        <v>0</v>
      </c>
      <c r="N34" s="14">
        <f>[3]Sheet2!N34*148.83218%</f>
        <v>590.86375459999999</v>
      </c>
      <c r="O34" s="14">
        <f>[3]Sheet2!O34*148.83218%</f>
        <v>940.90066016954177</v>
      </c>
      <c r="P34" s="14">
        <f>[3]Sheet2!P34*148.83218%</f>
        <v>340.82569219999999</v>
      </c>
      <c r="Q34" s="14">
        <f>[3]Sheet2!Q34*148.83218%</f>
        <v>867.69160940000006</v>
      </c>
      <c r="R34" s="14">
        <f>[3]Sheet2!R34*148.83218%</f>
        <v>0</v>
      </c>
      <c r="S34" s="14">
        <f>[3]Sheet2!S34*148.83218%</f>
        <v>1441.0940984540139</v>
      </c>
      <c r="T34" s="14">
        <f>[3]Sheet2!T34*148.83218%</f>
        <v>2784.1748455092206</v>
      </c>
      <c r="U34" s="14">
        <f>[3]Sheet2!U34*148.83218%</f>
        <v>389.5537050591239</v>
      </c>
      <c r="V34" s="14">
        <f>[3]Sheet2!V34*148.83218%</f>
        <v>238.12095772820436</v>
      </c>
      <c r="W34" s="14">
        <f>[3]Sheet2!W34*148.83218%</f>
        <v>0</v>
      </c>
      <c r="X34" s="14">
        <f>[3]Sheet2!X34*148.83218%</f>
        <v>0</v>
      </c>
      <c r="Y34" s="14">
        <f>[3]Sheet2!Y34*148.83218%</f>
        <v>0</v>
      </c>
      <c r="Z34" s="14">
        <f>[3]Sheet2!Z34*148.83218%</f>
        <v>293.19939460000001</v>
      </c>
      <c r="AA34" s="14">
        <f>[3]Sheet2!AA34*148.83218%</f>
        <v>0</v>
      </c>
      <c r="AB34" s="14">
        <f>[3]Sheet2!AB34*148.83218%</f>
        <v>0</v>
      </c>
      <c r="AC34" s="14">
        <f>[3]Sheet2!AC34*148.83218%</f>
        <v>0</v>
      </c>
      <c r="AD34" s="14">
        <f>[3]Sheet2!AD34*148.83218%</f>
        <v>0</v>
      </c>
      <c r="AE34" s="14">
        <f>[3]Sheet2!AE34*148.83218%</f>
        <v>267.97405606370558</v>
      </c>
      <c r="AF34" s="14">
        <f>[3]Sheet2!AF34*148.83218%</f>
        <v>312.81062341717256</v>
      </c>
      <c r="AG34" s="14">
        <f>[3]Sheet2!AG34*148.83218%</f>
        <v>0</v>
      </c>
      <c r="AH34" s="14">
        <f>[3]Sheet2!AH34*148.83218%</f>
        <v>0</v>
      </c>
      <c r="AI34" s="14">
        <f>[3]Sheet2!AI34*148.83218%</f>
        <v>290.22275100000002</v>
      </c>
      <c r="AJ34" s="14">
        <f>[3]Sheet2!AJ34*148.83218%</f>
        <v>0</v>
      </c>
      <c r="AK34" s="14">
        <f t="shared" si="0"/>
        <v>47053.440384000984</v>
      </c>
      <c r="AL34" s="14">
        <v>0</v>
      </c>
      <c r="AM34" s="14">
        <v>0</v>
      </c>
      <c r="AN34" s="14">
        <f t="shared" si="1"/>
        <v>0</v>
      </c>
      <c r="AO34" s="14">
        <v>0</v>
      </c>
      <c r="AP34" s="14">
        <v>6888</v>
      </c>
      <c r="AQ34" s="14">
        <v>0</v>
      </c>
      <c r="AR34" s="14">
        <f t="shared" si="2"/>
        <v>6888</v>
      </c>
      <c r="AS34" s="14">
        <f t="shared" si="3"/>
        <v>53941.440384000984</v>
      </c>
      <c r="AT34" s="14" t="s">
        <v>74</v>
      </c>
    </row>
    <row r="35" spans="1:46" x14ac:dyDescent="0.25">
      <c r="A35" s="14" t="s">
        <v>75</v>
      </c>
      <c r="B35" s="14">
        <f>[3]Sheet2!B35*148.83218%</f>
        <v>9580.3274266000008</v>
      </c>
      <c r="C35" s="14">
        <f>[3]Sheet2!C35*148.83218%</f>
        <v>8001.2179968</v>
      </c>
      <c r="D35" s="14">
        <f>[3]Sheet2!D35*148.83218%</f>
        <v>4678.2580961384856</v>
      </c>
      <c r="E35" s="14">
        <f>[3]Sheet2!E35*148.83218%</f>
        <v>1369.0944813254341</v>
      </c>
      <c r="F35" s="14">
        <f>[3]Sheet2!F35*148.83218%</f>
        <v>529.51836392664438</v>
      </c>
      <c r="G35" s="14">
        <f>[3]Sheet2!G35*148.83218%</f>
        <v>1473.438582</v>
      </c>
      <c r="H35" s="14">
        <f>[3]Sheet2!H35*148.83218%</f>
        <v>675.69809720000001</v>
      </c>
      <c r="I35" s="14">
        <f>[3]Sheet2!I35*148.83218%</f>
        <v>2762.3252608000003</v>
      </c>
      <c r="J35" s="14">
        <f>[3]Sheet2!J35*148.83218%</f>
        <v>2787.566293504693</v>
      </c>
      <c r="K35" s="14">
        <f>[3]Sheet2!K35*148.83218%</f>
        <v>779.32435877960518</v>
      </c>
      <c r="L35" s="14">
        <f>[3]Sheet2!L35*148.83218%</f>
        <v>631.04844320000007</v>
      </c>
      <c r="M35" s="14">
        <f>[3]Sheet2!M35*148.83218%</f>
        <v>0</v>
      </c>
      <c r="N35" s="14">
        <f>[3]Sheet2!N35*148.83218%</f>
        <v>0</v>
      </c>
      <c r="O35" s="14">
        <f>[3]Sheet2!O35*148.83218%</f>
        <v>0</v>
      </c>
      <c r="P35" s="14">
        <f>[3]Sheet2!P35*148.83218%</f>
        <v>454.88409252512145</v>
      </c>
      <c r="Q35" s="14">
        <f>[3]Sheet2!Q35*148.83218%</f>
        <v>631.04844320000007</v>
      </c>
      <c r="R35" s="14">
        <f>[3]Sheet2!R35*148.83218%</f>
        <v>0</v>
      </c>
      <c r="S35" s="14">
        <f>[3]Sheet2!S35*148.83218%</f>
        <v>569.89352334529269</v>
      </c>
      <c r="T35" s="14">
        <f>[3]Sheet2!T35*148.83218%</f>
        <v>297.66435999999999</v>
      </c>
      <c r="U35" s="14">
        <f>[3]Sheet2!U35*148.83218%</f>
        <v>446.49653999999998</v>
      </c>
      <c r="V35" s="14">
        <f>[3]Sheet2!V35*148.83218%</f>
        <v>565.00234812284441</v>
      </c>
      <c r="W35" s="14">
        <f>[3]Sheet2!W35*148.83218%</f>
        <v>0</v>
      </c>
      <c r="X35" s="14">
        <f>[3]Sheet2!X35*148.83218%</f>
        <v>0</v>
      </c>
      <c r="Y35" s="14">
        <f>[3]Sheet2!Y35*148.83218%</f>
        <v>0</v>
      </c>
      <c r="Z35" s="14">
        <f>[3]Sheet2!Z35*148.83218%</f>
        <v>360.17387560000003</v>
      </c>
      <c r="AA35" s="14">
        <f>[3]Sheet2!AA35*148.83218%</f>
        <v>0</v>
      </c>
      <c r="AB35" s="14">
        <f>[3]Sheet2!AB35*148.83218%</f>
        <v>0</v>
      </c>
      <c r="AC35" s="14">
        <f>[3]Sheet2!AC35*148.83218%</f>
        <v>0</v>
      </c>
      <c r="AD35" s="14">
        <f>[3]Sheet2!AD35*148.83218%</f>
        <v>0</v>
      </c>
      <c r="AE35" s="14">
        <f>[3]Sheet2!AE35*148.83218%</f>
        <v>635.83639322001193</v>
      </c>
      <c r="AF35" s="14">
        <f>[3]Sheet2!AF35*148.83218%</f>
        <v>668.25648820000004</v>
      </c>
      <c r="AG35" s="14">
        <f>[3]Sheet2!AG35*148.83218%</f>
        <v>0</v>
      </c>
      <c r="AH35" s="14">
        <f>[3]Sheet2!AH35*148.83218%</f>
        <v>0</v>
      </c>
      <c r="AI35" s="14">
        <f>[3]Sheet2!AI35*148.83218%</f>
        <v>0</v>
      </c>
      <c r="AJ35" s="14">
        <f>[3]Sheet2!AJ35*148.83218%</f>
        <v>0</v>
      </c>
      <c r="AK35" s="14">
        <f t="shared" si="0"/>
        <v>37897.07346448813</v>
      </c>
      <c r="AL35" s="14">
        <v>0</v>
      </c>
      <c r="AM35" s="14">
        <v>0</v>
      </c>
      <c r="AN35" s="14">
        <f t="shared" si="1"/>
        <v>0</v>
      </c>
      <c r="AO35" s="14">
        <v>0</v>
      </c>
      <c r="AP35" s="14">
        <v>0</v>
      </c>
      <c r="AQ35" s="14">
        <v>9820</v>
      </c>
      <c r="AR35" s="14">
        <f t="shared" si="2"/>
        <v>9820</v>
      </c>
      <c r="AS35" s="14">
        <f t="shared" si="3"/>
        <v>47717.07346448813</v>
      </c>
      <c r="AT35" s="14" t="s">
        <v>75</v>
      </c>
    </row>
    <row r="36" spans="1:46" x14ac:dyDescent="0.25">
      <c r="A36" s="14" t="s">
        <v>76</v>
      </c>
      <c r="B36" s="14">
        <f>[3]Sheet2!B36*148.83218%</f>
        <v>285.75778560000003</v>
      </c>
      <c r="C36" s="14">
        <f>[3]Sheet2!C36*148.83218%</f>
        <v>114.6007786</v>
      </c>
      <c r="D36" s="14">
        <f>[3]Sheet2!D36*148.83218%</f>
        <v>230.68987899999999</v>
      </c>
      <c r="E36" s="14">
        <f>[3]Sheet2!E36*148.83218%</f>
        <v>546.21410060000005</v>
      </c>
      <c r="F36" s="14">
        <f>[3]Sheet2!F36*148.83218%</f>
        <v>150.32050180000002</v>
      </c>
      <c r="G36" s="14">
        <f>[3]Sheet2!G36*148.83218%</f>
        <v>159.79062740781063</v>
      </c>
      <c r="H36" s="14">
        <f>[3]Sheet2!H36*148.83218%</f>
        <v>148.83217999999999</v>
      </c>
      <c r="I36" s="14">
        <f>[3]Sheet2!I36*148.83218%</f>
        <v>458.40311439999999</v>
      </c>
      <c r="J36" s="14">
        <f>[3]Sheet2!J36*148.83218%</f>
        <v>262.60264013627085</v>
      </c>
      <c r="K36" s="14">
        <f>[3]Sheet2!K36*148.83218%</f>
        <v>0</v>
      </c>
      <c r="L36" s="14">
        <f>[3]Sheet2!L36*148.83218%</f>
        <v>0</v>
      </c>
      <c r="M36" s="14">
        <f>[3]Sheet2!M36*148.83218%</f>
        <v>0</v>
      </c>
      <c r="N36" s="14">
        <f>[3]Sheet2!N36*148.83218%</f>
        <v>0</v>
      </c>
      <c r="O36" s="14">
        <f>[3]Sheet2!O36*148.83218%</f>
        <v>266.40960219999999</v>
      </c>
      <c r="P36" s="14">
        <f>[3]Sheet2!P36*148.83218%</f>
        <v>0</v>
      </c>
      <c r="Q36" s="14">
        <f>[3]Sheet2!Q36*148.83218%</f>
        <v>0</v>
      </c>
      <c r="R36" s="14">
        <f>[3]Sheet2!R36*148.83218%</f>
        <v>0</v>
      </c>
      <c r="S36" s="14">
        <f>[3]Sheet2!S36*148.83218%</f>
        <v>575.84696613480071</v>
      </c>
      <c r="T36" s="14">
        <f>[3]Sheet2!T36*148.83218%</f>
        <v>0</v>
      </c>
      <c r="U36" s="14">
        <f>[3]Sheet2!U36*148.83218%</f>
        <v>0</v>
      </c>
      <c r="V36" s="14">
        <f>[3]Sheet2!V36*148.83218%</f>
        <v>0</v>
      </c>
      <c r="W36" s="14">
        <f>[3]Sheet2!W36*148.83218%</f>
        <v>0</v>
      </c>
      <c r="X36" s="14">
        <f>[3]Sheet2!X36*148.83218%</f>
        <v>0</v>
      </c>
      <c r="Y36" s="14">
        <f>[3]Sheet2!Y36*148.83218%</f>
        <v>0</v>
      </c>
      <c r="Z36" s="14">
        <f>[3]Sheet2!Z36*148.83218%</f>
        <v>0</v>
      </c>
      <c r="AA36" s="14">
        <f>[3]Sheet2!AA36*148.83218%</f>
        <v>0</v>
      </c>
      <c r="AB36" s="14">
        <f>[3]Sheet2!AB36*148.83218%</f>
        <v>0</v>
      </c>
      <c r="AC36" s="14">
        <f>[3]Sheet2!AC36*148.83218%</f>
        <v>0</v>
      </c>
      <c r="AD36" s="14">
        <f>[3]Sheet2!AD36*148.83218%</f>
        <v>0</v>
      </c>
      <c r="AE36" s="14">
        <f>[3]Sheet2!AE36*148.83218%</f>
        <v>0</v>
      </c>
      <c r="AF36" s="14">
        <f>[3]Sheet2!AF36*148.83218%</f>
        <v>374.98810520997188</v>
      </c>
      <c r="AG36" s="14">
        <f>[3]Sheet2!AG36*148.83218%</f>
        <v>0</v>
      </c>
      <c r="AH36" s="14">
        <f>[3]Sheet2!AH36*148.83218%</f>
        <v>0</v>
      </c>
      <c r="AI36" s="14">
        <f>[3]Sheet2!AI36*148.83218%</f>
        <v>0</v>
      </c>
      <c r="AJ36" s="14">
        <f>[3]Sheet2!AJ36*148.83218%</f>
        <v>0</v>
      </c>
      <c r="AK36" s="14">
        <f t="shared" si="0"/>
        <v>3574.4562810888542</v>
      </c>
      <c r="AL36" s="14">
        <v>0</v>
      </c>
      <c r="AM36" s="14">
        <v>0</v>
      </c>
      <c r="AN36" s="14">
        <f t="shared" si="1"/>
        <v>0</v>
      </c>
      <c r="AO36" s="14">
        <v>0</v>
      </c>
      <c r="AP36" s="14">
        <v>1095</v>
      </c>
      <c r="AQ36" s="14">
        <v>0</v>
      </c>
      <c r="AR36" s="14">
        <f t="shared" si="2"/>
        <v>1095</v>
      </c>
      <c r="AS36" s="14">
        <f t="shared" si="3"/>
        <v>4669.4562810888547</v>
      </c>
      <c r="AT36" s="14" t="s">
        <v>76</v>
      </c>
    </row>
    <row r="37" spans="1:46" x14ac:dyDescent="0.25">
      <c r="A37" s="14" t="s">
        <v>77</v>
      </c>
      <c r="B37" s="14">
        <f>[3]Sheet2!B37*148.83218%</f>
        <v>300.64100360000003</v>
      </c>
      <c r="C37" s="14">
        <f>[3]Sheet2!C37*148.83218%</f>
        <v>248.54974060000001</v>
      </c>
      <c r="D37" s="14">
        <f>[3]Sheet2!D37*148.83218%</f>
        <v>66.867459394664195</v>
      </c>
      <c r="E37" s="14">
        <f>[3]Sheet2!E37*148.83218%</f>
        <v>97.843970721765515</v>
      </c>
      <c r="F37" s="14">
        <f>[3]Sheet2!F37*148.83218%</f>
        <v>0</v>
      </c>
      <c r="G37" s="14">
        <f>[3]Sheet2!G37*148.83218%</f>
        <v>214.3183392</v>
      </c>
      <c r="H37" s="14">
        <f>[3]Sheet2!H37*148.83218%</f>
        <v>0</v>
      </c>
      <c r="I37" s="14">
        <f>[3]Sheet2!I37*148.83218%</f>
        <v>117.43127417811291</v>
      </c>
      <c r="J37" s="14">
        <f>[3]Sheet2!J37*148.83218%</f>
        <v>0</v>
      </c>
      <c r="K37" s="14">
        <f>[3]Sheet2!K37*148.83218%</f>
        <v>0</v>
      </c>
      <c r="L37" s="14">
        <f>[3]Sheet2!L37*148.83218%</f>
        <v>0</v>
      </c>
      <c r="M37" s="14">
        <f>[3]Sheet2!M37*148.83218%</f>
        <v>0</v>
      </c>
      <c r="N37" s="14">
        <f>[3]Sheet2!N37*148.83218%</f>
        <v>0</v>
      </c>
      <c r="O37" s="14">
        <f>[3]Sheet2!O37*148.83218%</f>
        <v>263.43295860000001</v>
      </c>
      <c r="P37" s="14">
        <f>[3]Sheet2!P37*148.83218%</f>
        <v>74.416089999999997</v>
      </c>
      <c r="Q37" s="14">
        <f>[3]Sheet2!Q37*148.83218%</f>
        <v>0</v>
      </c>
      <c r="R37" s="14">
        <f>[3]Sheet2!R37*148.83218%</f>
        <v>0</v>
      </c>
      <c r="S37" s="14">
        <f>[3]Sheet2!S37*148.83218%</f>
        <v>0</v>
      </c>
      <c r="T37" s="14">
        <f>[3]Sheet2!T37*148.83218%</f>
        <v>0</v>
      </c>
      <c r="U37" s="14">
        <f>[3]Sheet2!U37*148.83218%</f>
        <v>0</v>
      </c>
      <c r="V37" s="14">
        <f>[3]Sheet2!V37*148.83218%</f>
        <v>0</v>
      </c>
      <c r="W37" s="14">
        <f>[3]Sheet2!W37*148.83218%</f>
        <v>0</v>
      </c>
      <c r="X37" s="14">
        <f>[3]Sheet2!X37*148.83218%</f>
        <v>0</v>
      </c>
      <c r="Y37" s="14">
        <f>[3]Sheet2!Y37*148.83218%</f>
        <v>0</v>
      </c>
      <c r="Z37" s="14">
        <f>[3]Sheet2!Z37*148.83218%</f>
        <v>0</v>
      </c>
      <c r="AA37" s="14">
        <f>[3]Sheet2!AA37*148.83218%</f>
        <v>0</v>
      </c>
      <c r="AB37" s="14">
        <f>[3]Sheet2!AB37*148.83218%</f>
        <v>0</v>
      </c>
      <c r="AC37" s="14">
        <f>[3]Sheet2!AC37*148.83218%</f>
        <v>0</v>
      </c>
      <c r="AD37" s="14">
        <f>[3]Sheet2!AD37*148.83218%</f>
        <v>0</v>
      </c>
      <c r="AE37" s="14">
        <f>[3]Sheet2!AE37*148.83218%</f>
        <v>0</v>
      </c>
      <c r="AF37" s="14">
        <f>[3]Sheet2!AF37*148.83218%</f>
        <v>0</v>
      </c>
      <c r="AG37" s="14">
        <f>[3]Sheet2!AG37*148.83218%</f>
        <v>0</v>
      </c>
      <c r="AH37" s="14">
        <f>[3]Sheet2!AH37*148.83218%</f>
        <v>0</v>
      </c>
      <c r="AI37" s="14">
        <f>[3]Sheet2!AI37*148.83218%</f>
        <v>0</v>
      </c>
      <c r="AJ37" s="14">
        <f>[3]Sheet2!AJ37*148.83218%</f>
        <v>0</v>
      </c>
      <c r="AK37" s="14">
        <f t="shared" si="0"/>
        <v>1383.5008362945425</v>
      </c>
      <c r="AL37" s="14">
        <v>0</v>
      </c>
      <c r="AM37" s="14">
        <v>0</v>
      </c>
      <c r="AN37" s="14">
        <f t="shared" si="1"/>
        <v>0</v>
      </c>
      <c r="AO37" s="14">
        <v>0</v>
      </c>
      <c r="AP37" s="14">
        <v>0</v>
      </c>
      <c r="AQ37" s="14">
        <v>247.05729835046102</v>
      </c>
      <c r="AR37" s="14">
        <f t="shared" si="2"/>
        <v>247.05729835046102</v>
      </c>
      <c r="AS37" s="14">
        <f t="shared" si="3"/>
        <v>1630.5581346450035</v>
      </c>
      <c r="AT37" s="14" t="s">
        <v>77</v>
      </c>
    </row>
    <row r="38" spans="1:46" x14ac:dyDescent="0.25">
      <c r="A38" s="14" t="s">
        <v>78</v>
      </c>
      <c r="B38" s="14">
        <f>[3]Sheet2!B38*148.83218%</f>
        <v>2967.7136691999999</v>
      </c>
      <c r="C38" s="14">
        <f>[3]Sheet2!C38*148.83218%</f>
        <v>2464.6609008</v>
      </c>
      <c r="D38" s="14">
        <f>[3]Sheet2!D38*148.83218%</f>
        <v>1083.1723949291734</v>
      </c>
      <c r="E38" s="14">
        <f>[3]Sheet2!E38*148.83218%</f>
        <v>264.15910183992946</v>
      </c>
      <c r="F38" s="14">
        <f>[3]Sheet2!F38*148.83218%</f>
        <v>0</v>
      </c>
      <c r="G38" s="14">
        <f>[3]Sheet2!G38*148.83218%</f>
        <v>2961.7603819999999</v>
      </c>
      <c r="H38" s="14">
        <f>[3]Sheet2!H38*148.83218%</f>
        <v>245.21610718196521</v>
      </c>
      <c r="I38" s="14">
        <f>[3]Sheet2!I38*148.83218%</f>
        <v>2219.2862554724356</v>
      </c>
      <c r="J38" s="14">
        <f>[3]Sheet2!J38*148.83218%</f>
        <v>2958.1490550909261</v>
      </c>
      <c r="K38" s="14">
        <f>[3]Sheet2!K38*148.83218%</f>
        <v>0</v>
      </c>
      <c r="L38" s="14">
        <f>[3]Sheet2!L38*148.83218%</f>
        <v>0</v>
      </c>
      <c r="M38" s="14">
        <f>[3]Sheet2!M38*148.83218%</f>
        <v>0</v>
      </c>
      <c r="N38" s="14">
        <f>[3]Sheet2!N38*148.83218%</f>
        <v>0</v>
      </c>
      <c r="O38" s="14">
        <f>[3]Sheet2!O38*148.83218%</f>
        <v>0</v>
      </c>
      <c r="P38" s="14">
        <f>[3]Sheet2!P38*148.83218%</f>
        <v>297.66435999999999</v>
      </c>
      <c r="Q38" s="14">
        <f>[3]Sheet2!Q38*148.83218%</f>
        <v>0</v>
      </c>
      <c r="R38" s="14">
        <f>[3]Sheet2!R38*148.83218%</f>
        <v>0</v>
      </c>
      <c r="S38" s="14">
        <f>[3]Sheet2!S38*148.83218%</f>
        <v>2025.6059698000001</v>
      </c>
      <c r="T38" s="14">
        <f>[3]Sheet2!T38*148.83218%</f>
        <v>223.24826999999999</v>
      </c>
      <c r="U38" s="14">
        <f>[3]Sheet2!U38*148.83218%</f>
        <v>223.24826999999999</v>
      </c>
      <c r="V38" s="14">
        <f>[3]Sheet2!V38*148.83218%</f>
        <v>578.75203736270385</v>
      </c>
      <c r="W38" s="14">
        <f>[3]Sheet2!W38*148.83218%</f>
        <v>297.66435999999999</v>
      </c>
      <c r="X38" s="14">
        <f>[3]Sheet2!X38*148.83218%</f>
        <v>0</v>
      </c>
      <c r="Y38" s="14">
        <f>[3]Sheet2!Y38*148.83218%</f>
        <v>0</v>
      </c>
      <c r="Z38" s="14">
        <f>[3]Sheet2!Z38*148.83218%</f>
        <v>394.40527700000001</v>
      </c>
      <c r="AA38" s="14">
        <f>[3]Sheet2!AA38*148.83218%</f>
        <v>0</v>
      </c>
      <c r="AB38" s="14">
        <f>[3]Sheet2!AB38*148.83218%</f>
        <v>0</v>
      </c>
      <c r="AC38" s="14">
        <f>[3]Sheet2!AC38*148.83218%</f>
        <v>0</v>
      </c>
      <c r="AD38" s="14">
        <f>[3]Sheet2!AD38*148.83218%</f>
        <v>0</v>
      </c>
      <c r="AE38" s="14">
        <f>[3]Sheet2!AE38*148.83218%</f>
        <v>503.05276839999999</v>
      </c>
      <c r="AF38" s="14">
        <f>[3]Sheet2!AF38*148.83218%</f>
        <v>380.14248585802409</v>
      </c>
      <c r="AG38" s="14">
        <f>[3]Sheet2!AG38*148.83218%</f>
        <v>0</v>
      </c>
      <c r="AH38" s="14">
        <f>[3]Sheet2!AH38*148.83218%</f>
        <v>0</v>
      </c>
      <c r="AI38" s="14">
        <f>[3]Sheet2!AI38*148.83218%</f>
        <v>0</v>
      </c>
      <c r="AJ38" s="14">
        <f>[3]Sheet2!AJ38*148.83218%</f>
        <v>0</v>
      </c>
      <c r="AK38" s="14">
        <f t="shared" si="0"/>
        <v>20087.901664935162</v>
      </c>
      <c r="AL38" s="14">
        <v>0</v>
      </c>
      <c r="AM38" s="14">
        <v>0</v>
      </c>
      <c r="AN38" s="14">
        <f t="shared" si="1"/>
        <v>0</v>
      </c>
      <c r="AO38" s="14">
        <v>0</v>
      </c>
      <c r="AP38" s="14">
        <v>0</v>
      </c>
      <c r="AQ38" s="14">
        <v>1647.0940685184212</v>
      </c>
      <c r="AR38" s="14">
        <f t="shared" si="2"/>
        <v>1647.0940685184212</v>
      </c>
      <c r="AS38" s="14">
        <f t="shared" si="3"/>
        <v>21734.995733453583</v>
      </c>
      <c r="AT38" s="14" t="s">
        <v>78</v>
      </c>
    </row>
    <row r="39" spans="1:46" x14ac:dyDescent="0.25">
      <c r="A39" s="14" t="s">
        <v>79</v>
      </c>
      <c r="B39" s="14">
        <f>[3]Sheet2!B39*148.83218%</f>
        <v>2673.0259528000001</v>
      </c>
      <c r="C39" s="14">
        <f>[3]Sheet2!C39*148.83218%</f>
        <v>2108.9519906</v>
      </c>
      <c r="D39" s="14">
        <f>[3]Sheet2!D39*148.83218%</f>
        <v>2738.5121119999999</v>
      </c>
      <c r="E39" s="14">
        <f>[3]Sheet2!E39*148.83218%</f>
        <v>2719.1639286</v>
      </c>
      <c r="F39" s="14">
        <f>[3]Sheet2!F39*148.83218%</f>
        <v>50.577279161884128</v>
      </c>
      <c r="G39" s="14">
        <f>[3]Sheet2!G39*148.83218%</f>
        <v>555.14403140000002</v>
      </c>
      <c r="H39" s="14">
        <f>[3]Sheet2!H39*148.83218%</f>
        <v>459.89143619999999</v>
      </c>
      <c r="I39" s="14">
        <f>[3]Sheet2!I39*148.83218%</f>
        <v>1268.0501736000001</v>
      </c>
      <c r="J39" s="14">
        <f>[3]Sheet2!J39*148.83218%</f>
        <v>1783.0095163999999</v>
      </c>
      <c r="K39" s="14">
        <f>[3]Sheet2!K39*148.83218%</f>
        <v>647.419983</v>
      </c>
      <c r="L39" s="14">
        <f>[3]Sheet2!L39*148.83218%</f>
        <v>595.32871999999998</v>
      </c>
      <c r="M39" s="14">
        <f>[3]Sheet2!M39*148.83218%</f>
        <v>0</v>
      </c>
      <c r="N39" s="14">
        <f>[3]Sheet2!N39*148.83218%</f>
        <v>610.21193800000003</v>
      </c>
      <c r="O39" s="14">
        <f>[3]Sheet2!O39*148.83218%</f>
        <v>500.04815722172191</v>
      </c>
      <c r="P39" s="14">
        <f>[3]Sheet2!P39*148.83218%</f>
        <v>556.63235320000001</v>
      </c>
      <c r="Q39" s="14">
        <f>[3]Sheet2!Q39*148.83218%</f>
        <v>299.15268179999998</v>
      </c>
      <c r="R39" s="14">
        <f>[3]Sheet2!R39*148.83218%</f>
        <v>0</v>
      </c>
      <c r="S39" s="14">
        <f>[3]Sheet2!S39*148.83218%</f>
        <v>659.32655739999996</v>
      </c>
      <c r="T39" s="14">
        <f>[3]Sheet2!T39*148.83218%</f>
        <v>164.18849713500236</v>
      </c>
      <c r="U39" s="14">
        <f>[3]Sheet2!U39*148.83218%</f>
        <v>0</v>
      </c>
      <c r="V39" s="14">
        <f>[3]Sheet2!V39*148.83218%</f>
        <v>506.20411334988097</v>
      </c>
      <c r="W39" s="14">
        <f>[3]Sheet2!W39*148.83218%</f>
        <v>0</v>
      </c>
      <c r="X39" s="14">
        <f>[3]Sheet2!X39*148.83218%</f>
        <v>0</v>
      </c>
      <c r="Y39" s="14">
        <f>[3]Sheet2!Y39*148.83218%</f>
        <v>0</v>
      </c>
      <c r="Z39" s="14">
        <f>[3]Sheet2!Z39*148.83218%</f>
        <v>511.98269920000001</v>
      </c>
      <c r="AA39" s="14">
        <f>[3]Sheet2!AA39*148.83218%</f>
        <v>0</v>
      </c>
      <c r="AB39" s="14">
        <f>[3]Sheet2!AB39*148.83218%</f>
        <v>0</v>
      </c>
      <c r="AC39" s="14">
        <f>[3]Sheet2!AC39*148.83218%</f>
        <v>0</v>
      </c>
      <c r="AD39" s="14">
        <f>[3]Sheet2!AD39*148.83218%</f>
        <v>0</v>
      </c>
      <c r="AE39" s="14">
        <f>[3]Sheet2!AE39*148.83218%</f>
        <v>569.66665489953334</v>
      </c>
      <c r="AF39" s="14">
        <f>[3]Sheet2!AF39*148.83218%</f>
        <v>332.49073450740195</v>
      </c>
      <c r="AG39" s="14">
        <f>[3]Sheet2!AG39*148.83218%</f>
        <v>248.54974060000001</v>
      </c>
      <c r="AH39" s="14">
        <f>[3]Sheet2!AH39*148.83218%</f>
        <v>0</v>
      </c>
      <c r="AI39" s="14">
        <f>[3]Sheet2!AI39*148.83218%</f>
        <v>0</v>
      </c>
      <c r="AJ39" s="14">
        <f>[3]Sheet2!AJ39*148.83218%</f>
        <v>0</v>
      </c>
      <c r="AK39" s="14">
        <f t="shared" si="0"/>
        <v>20557.529251075423</v>
      </c>
      <c r="AL39" s="14">
        <v>0</v>
      </c>
      <c r="AM39" s="14">
        <v>0</v>
      </c>
      <c r="AN39" s="14">
        <f t="shared" si="1"/>
        <v>0</v>
      </c>
      <c r="AO39" s="14">
        <v>0</v>
      </c>
      <c r="AP39" s="14">
        <v>0</v>
      </c>
      <c r="AQ39" s="14">
        <v>5425</v>
      </c>
      <c r="AR39" s="14">
        <f t="shared" si="2"/>
        <v>5425</v>
      </c>
      <c r="AS39" s="14">
        <f t="shared" si="3"/>
        <v>25982.529251075423</v>
      </c>
      <c r="AT39" s="14" t="s">
        <v>79</v>
      </c>
    </row>
    <row r="40" spans="1:46" x14ac:dyDescent="0.25">
      <c r="A40" s="14" t="s">
        <v>80</v>
      </c>
      <c r="B40" s="14">
        <f>[3]Sheet2!B40*148.83218%</f>
        <v>837.92517340000006</v>
      </c>
      <c r="C40" s="14">
        <f>[3]Sheet2!C40*148.83218%</f>
        <v>773.92733599999997</v>
      </c>
      <c r="D40" s="14">
        <f>[3]Sheet2!D40*148.83218%</f>
        <v>440.5432528</v>
      </c>
      <c r="E40" s="14">
        <f>[3]Sheet2!E40*148.83218%</f>
        <v>94.261980600716029</v>
      </c>
      <c r="F40" s="14">
        <f>[3]Sheet2!F40*148.83218%</f>
        <v>54.68590783433865</v>
      </c>
      <c r="G40" s="14">
        <f>[3]Sheet2!G40*148.83218%</f>
        <v>58.391625286188798</v>
      </c>
      <c r="H40" s="14">
        <f>[3]Sheet2!H40*148.83218%</f>
        <v>148.83217999999999</v>
      </c>
      <c r="I40" s="14">
        <f>[3]Sheet2!I40*148.83218%</f>
        <v>750.11418720000006</v>
      </c>
      <c r="J40" s="14">
        <f>[3]Sheet2!J40*148.83218%</f>
        <v>0</v>
      </c>
      <c r="K40" s="14">
        <f>[3]Sheet2!K40*148.83218%</f>
        <v>0</v>
      </c>
      <c r="L40" s="14">
        <f>[3]Sheet2!L40*148.83218%</f>
        <v>0</v>
      </c>
      <c r="M40" s="14">
        <f>[3]Sheet2!M40*148.83218%</f>
        <v>0</v>
      </c>
      <c r="N40" s="14">
        <f>[3]Sheet2!N40*148.83218%</f>
        <v>0</v>
      </c>
      <c r="O40" s="14">
        <f>[3]Sheet2!O40*148.83218%</f>
        <v>0</v>
      </c>
      <c r="P40" s="14">
        <f>[3]Sheet2!P40*148.83218%</f>
        <v>0</v>
      </c>
      <c r="Q40" s="14">
        <f>[3]Sheet2!Q40*148.83218%</f>
        <v>0</v>
      </c>
      <c r="R40" s="14">
        <f>[3]Sheet2!R40*148.83218%</f>
        <v>0</v>
      </c>
      <c r="S40" s="14">
        <f>[3]Sheet2!S40*148.83218%</f>
        <v>0</v>
      </c>
      <c r="T40" s="14">
        <f>[3]Sheet2!T40*148.83218%</f>
        <v>348.26730120000002</v>
      </c>
      <c r="U40" s="14">
        <f>[3]Sheet2!U40*148.83218%</f>
        <v>0</v>
      </c>
      <c r="V40" s="14">
        <f>[3]Sheet2!V40*148.83218%</f>
        <v>0</v>
      </c>
      <c r="W40" s="14">
        <f>[3]Sheet2!W40*148.83218%</f>
        <v>0</v>
      </c>
      <c r="X40" s="14">
        <f>[3]Sheet2!X40*148.83218%</f>
        <v>0</v>
      </c>
      <c r="Y40" s="14">
        <f>[3]Sheet2!Y40*148.83218%</f>
        <v>0</v>
      </c>
      <c r="Z40" s="14">
        <f>[3]Sheet2!Z40*148.83218%</f>
        <v>297.66435999999999</v>
      </c>
      <c r="AA40" s="14">
        <f>[3]Sheet2!AA40*148.83218%</f>
        <v>0</v>
      </c>
      <c r="AB40" s="14">
        <f>[3]Sheet2!AB40*148.83218%</f>
        <v>0</v>
      </c>
      <c r="AC40" s="14">
        <f>[3]Sheet2!AC40*148.83218%</f>
        <v>0</v>
      </c>
      <c r="AD40" s="14">
        <f>[3]Sheet2!AD40*148.83218%</f>
        <v>0</v>
      </c>
      <c r="AE40" s="14">
        <f>[3]Sheet2!AE40*148.83218%</f>
        <v>297.66435999999999</v>
      </c>
      <c r="AF40" s="14">
        <f>[3]Sheet2!AF40*148.83218%</f>
        <v>376.07069105960306</v>
      </c>
      <c r="AG40" s="14">
        <f>[3]Sheet2!AG40*148.83218%</f>
        <v>0</v>
      </c>
      <c r="AH40" s="14">
        <f>[3]Sheet2!AH40*148.83218%</f>
        <v>0</v>
      </c>
      <c r="AI40" s="14">
        <f>[3]Sheet2!AI40*148.83218%</f>
        <v>0</v>
      </c>
      <c r="AJ40" s="14">
        <f>[3]Sheet2!AJ40*148.83218%</f>
        <v>0</v>
      </c>
      <c r="AK40" s="14">
        <f t="shared" si="0"/>
        <v>4478.3483553808464</v>
      </c>
      <c r="AL40" s="14">
        <v>0</v>
      </c>
      <c r="AM40" s="14">
        <v>0</v>
      </c>
      <c r="AN40" s="14">
        <f t="shared" si="1"/>
        <v>0</v>
      </c>
      <c r="AO40" s="14">
        <v>0</v>
      </c>
      <c r="AP40" s="14">
        <v>0</v>
      </c>
      <c r="AQ40" s="14">
        <v>1070.9702442223449</v>
      </c>
      <c r="AR40" s="14">
        <f t="shared" si="2"/>
        <v>1070.9702442223449</v>
      </c>
      <c r="AS40" s="14">
        <f t="shared" si="3"/>
        <v>5549.3185996031916</v>
      </c>
      <c r="AT40" s="14" t="s">
        <v>80</v>
      </c>
    </row>
    <row r="41" spans="1:46" x14ac:dyDescent="0.25">
      <c r="A41" s="14" t="s">
        <v>81</v>
      </c>
      <c r="B41" s="14">
        <f>[3]Sheet2!B41*148.83218%</f>
        <v>1324.6064020000001</v>
      </c>
      <c r="C41" s="14">
        <f>[3]Sheet2!C41*148.83218%</f>
        <v>1797.8927344000001</v>
      </c>
      <c r="D41" s="14">
        <f>[3]Sheet2!D41*148.83218%</f>
        <v>1052.2435126</v>
      </c>
      <c r="E41" s="14">
        <f>[3]Sheet2!E41*148.83218%</f>
        <v>906.38797620000003</v>
      </c>
      <c r="F41" s="14">
        <f>[3]Sheet2!F41*148.83218%</f>
        <v>174.63776949287734</v>
      </c>
      <c r="G41" s="14">
        <f>[3]Sheet2!G41*148.83218%</f>
        <v>726.30103840000004</v>
      </c>
      <c r="H41" s="14">
        <f>[3]Sheet2!H41*148.83218%</f>
        <v>437.56660920000002</v>
      </c>
      <c r="I41" s="14">
        <f>[3]Sheet2!I41*148.83218%</f>
        <v>1110.2880628</v>
      </c>
      <c r="J41" s="14">
        <f>[3]Sheet2!J41*148.83218%</f>
        <v>2714.6989632</v>
      </c>
      <c r="K41" s="14">
        <f>[3]Sheet2!K41*148.83218%</f>
        <v>0</v>
      </c>
      <c r="L41" s="14">
        <f>[3]Sheet2!L41*148.83218%</f>
        <v>595.32871999999998</v>
      </c>
      <c r="M41" s="14">
        <f>[3]Sheet2!M41*148.83218%</f>
        <v>0</v>
      </c>
      <c r="N41" s="14">
        <f>[3]Sheet2!N41*148.83218%</f>
        <v>831.97188619999997</v>
      </c>
      <c r="O41" s="14">
        <f>[3]Sheet2!O41*148.83218%</f>
        <v>314.03589979999998</v>
      </c>
      <c r="P41" s="14">
        <f>[3]Sheet2!P41*148.83218%</f>
        <v>595.32871999999998</v>
      </c>
      <c r="Q41" s="14">
        <f>[3]Sheet2!Q41*148.83218%</f>
        <v>951.03763019999997</v>
      </c>
      <c r="R41" s="14">
        <f>[3]Sheet2!R41*148.83218%</f>
        <v>0</v>
      </c>
      <c r="S41" s="14">
        <f>[3]Sheet2!S41*148.83218%</f>
        <v>1198.0990489999999</v>
      </c>
      <c r="T41" s="14">
        <f>[3]Sheet2!T41*148.83218%</f>
        <v>133.06299752830904</v>
      </c>
      <c r="U41" s="14">
        <f>[3]Sheet2!U41*148.83218%</f>
        <v>602.77032900000006</v>
      </c>
      <c r="V41" s="14">
        <f>[3]Sheet2!V41*148.83218%</f>
        <v>368.89456362463943</v>
      </c>
      <c r="W41" s="14">
        <f>[3]Sheet2!W41*148.83218%</f>
        <v>0</v>
      </c>
      <c r="X41" s="14">
        <f>[3]Sheet2!X41*148.83218%</f>
        <v>0</v>
      </c>
      <c r="Y41" s="14">
        <f>[3]Sheet2!Y41*148.83218%</f>
        <v>0</v>
      </c>
      <c r="Z41" s="14">
        <f>[3]Sheet2!Z41*148.83218%</f>
        <v>468.82136700000001</v>
      </c>
      <c r="AA41" s="14">
        <f>[3]Sheet2!AA41*148.83218%</f>
        <v>0</v>
      </c>
      <c r="AB41" s="14">
        <f>[3]Sheet2!AB41*148.83218%</f>
        <v>0</v>
      </c>
      <c r="AC41" s="14">
        <f>[3]Sheet2!AC41*148.83218%</f>
        <v>0</v>
      </c>
      <c r="AD41" s="14">
        <f>[3]Sheet2!AD41*148.83218%</f>
        <v>0</v>
      </c>
      <c r="AE41" s="14">
        <f>[3]Sheet2!AE41*148.83218%</f>
        <v>1598.4576132</v>
      </c>
      <c r="AF41" s="14">
        <f>[3]Sheet2!AF41*148.83218%</f>
        <v>242.30151668200136</v>
      </c>
      <c r="AG41" s="14">
        <f>[3]Sheet2!AG41*148.83218%</f>
        <v>230.68987899999999</v>
      </c>
      <c r="AH41" s="14">
        <f>[3]Sheet2!AH41*148.83218%</f>
        <v>0</v>
      </c>
      <c r="AI41" s="14">
        <f>[3]Sheet2!AI41*148.83218%</f>
        <v>0</v>
      </c>
      <c r="AJ41" s="14">
        <f>[3]Sheet2!AJ41*148.83218%</f>
        <v>0</v>
      </c>
      <c r="AK41" s="14">
        <f t="shared" si="0"/>
        <v>18375.423239527823</v>
      </c>
      <c r="AL41" s="14">
        <v>0</v>
      </c>
      <c r="AM41" s="14">
        <v>0</v>
      </c>
      <c r="AN41" s="14">
        <f t="shared" si="1"/>
        <v>0</v>
      </c>
      <c r="AO41" s="14">
        <v>0</v>
      </c>
      <c r="AP41" s="14">
        <v>0</v>
      </c>
      <c r="AQ41" s="14">
        <v>2226</v>
      </c>
      <c r="AR41" s="14">
        <f t="shared" si="2"/>
        <v>2226</v>
      </c>
      <c r="AS41" s="14">
        <f t="shared" si="3"/>
        <v>20601.423239527823</v>
      </c>
      <c r="AT41" s="14" t="s">
        <v>81</v>
      </c>
    </row>
    <row r="42" spans="1:46" x14ac:dyDescent="0.25">
      <c r="A42" s="14" t="s">
        <v>82</v>
      </c>
      <c r="B42" s="14">
        <v>6892</v>
      </c>
      <c r="C42" s="14">
        <f>[3]Sheet2!C42*148.83218%</f>
        <v>6246.4865946</v>
      </c>
      <c r="D42" s="14">
        <f>[3]Sheet2!D42*148.83218%</f>
        <v>2302.4338246000002</v>
      </c>
      <c r="E42" s="14">
        <f>[3]Sheet2!E42*148.83218%</f>
        <v>1878.2621116</v>
      </c>
      <c r="F42" s="14">
        <f>[3]Sheet2!F42*148.83218%</f>
        <v>319.98918700000002</v>
      </c>
      <c r="G42" s="14">
        <f>[3]Sheet2!G42*148.83218%</f>
        <v>1065.6384088</v>
      </c>
      <c r="H42" s="14">
        <f>[3]Sheet2!H42*148.83218%</f>
        <v>1434.7422151999999</v>
      </c>
      <c r="I42" s="14">
        <f>[3]Sheet2!I42*148.83218%</f>
        <v>1474.9269038</v>
      </c>
      <c r="J42" s="14">
        <f>[3]Sheet2!J42*148.83218%</f>
        <v>897.45804540000006</v>
      </c>
      <c r="K42" s="14">
        <f>[3]Sheet2!K42*148.83218%</f>
        <v>0</v>
      </c>
      <c r="L42" s="14">
        <f>[3]Sheet2!L42*148.83218%</f>
        <v>0</v>
      </c>
      <c r="M42" s="14">
        <f>[3]Sheet2!M42*148.83218%</f>
        <v>0</v>
      </c>
      <c r="N42" s="14">
        <f>[3]Sheet2!N42*148.83218%</f>
        <v>0</v>
      </c>
      <c r="O42" s="14">
        <f>[3]Sheet2!O42*148.83218%</f>
        <v>247.06141880000001</v>
      </c>
      <c r="P42" s="14">
        <f>[3]Sheet2!P42*148.83218%</f>
        <v>492.63451580000003</v>
      </c>
      <c r="Q42" s="14">
        <f>[3]Sheet2!Q42*148.83218%</f>
        <v>0</v>
      </c>
      <c r="R42" s="14">
        <f>[3]Sheet2!R42*148.83218%</f>
        <v>0</v>
      </c>
      <c r="S42" s="14">
        <f>[3]Sheet2!S42*148.83218%</f>
        <v>0</v>
      </c>
      <c r="T42" s="14">
        <f>[3]Sheet2!T42*148.83218%</f>
        <v>74.416089999999997</v>
      </c>
      <c r="U42" s="14">
        <f>[3]Sheet2!U42*148.83218%</f>
        <v>0</v>
      </c>
      <c r="V42" s="14">
        <f>[3]Sheet2!V42*148.83218%</f>
        <v>547.70242240000005</v>
      </c>
      <c r="W42" s="14">
        <f>[3]Sheet2!W42*148.83218%</f>
        <v>0</v>
      </c>
      <c r="X42" s="14">
        <f>[3]Sheet2!X42*148.83218%</f>
        <v>0</v>
      </c>
      <c r="Y42" s="14">
        <f>[3]Sheet2!Y42*148.83218%</f>
        <v>0</v>
      </c>
      <c r="Z42" s="14">
        <f>[3]Sheet2!Z42*148.83218%</f>
        <v>473.28633239999999</v>
      </c>
      <c r="AA42" s="14">
        <f>[3]Sheet2!AA42*148.83218%</f>
        <v>0</v>
      </c>
      <c r="AB42" s="14">
        <f>[3]Sheet2!AB42*148.83218%</f>
        <v>0</v>
      </c>
      <c r="AC42" s="14">
        <f>[3]Sheet2!AC42*148.83218%</f>
        <v>0</v>
      </c>
      <c r="AD42" s="14">
        <f>[3]Sheet2!AD42*148.83218%</f>
        <v>0</v>
      </c>
      <c r="AE42" s="14">
        <f>[3]Sheet2!AE42*148.83218%</f>
        <v>578.95718020000004</v>
      </c>
      <c r="AF42" s="14">
        <f>[3]Sheet2!AF42*148.83218%</f>
        <v>916.80622879999999</v>
      </c>
      <c r="AG42" s="14">
        <f>[3]Sheet2!AG42*148.83218%</f>
        <v>0</v>
      </c>
      <c r="AH42" s="14">
        <f>[3]Sheet2!AH42*148.83218%</f>
        <v>0</v>
      </c>
      <c r="AI42" s="14">
        <f>[3]Sheet2!AI42*148.83218%</f>
        <v>0</v>
      </c>
      <c r="AJ42" s="14">
        <f>[3]Sheet2!AJ42*148.83218%</f>
        <v>0</v>
      </c>
      <c r="AK42" s="14">
        <f t="shared" si="0"/>
        <v>25842.801479399997</v>
      </c>
      <c r="AL42" s="14">
        <v>0</v>
      </c>
      <c r="AM42" s="14">
        <v>0</v>
      </c>
      <c r="AN42" s="14">
        <f t="shared" si="1"/>
        <v>0</v>
      </c>
      <c r="AO42" s="14">
        <v>0</v>
      </c>
      <c r="AP42" s="14">
        <v>0</v>
      </c>
      <c r="AQ42" s="14">
        <v>21749</v>
      </c>
      <c r="AR42" s="14">
        <f t="shared" si="2"/>
        <v>21749</v>
      </c>
      <c r="AS42" s="14">
        <f t="shared" si="3"/>
        <v>47591.801479399997</v>
      </c>
      <c r="AT42" s="14" t="s">
        <v>82</v>
      </c>
    </row>
    <row r="43" spans="1:46" x14ac:dyDescent="0.25">
      <c r="A43" s="14" t="s">
        <v>83</v>
      </c>
      <c r="B43" s="14">
        <f>SUM(B5:B42)</f>
        <v>211568.99057959998</v>
      </c>
      <c r="C43" s="14">
        <f t="shared" ref="C43:AQ43" si="4">SUM(C5:C42)</f>
        <v>138019.78639462608</v>
      </c>
      <c r="D43" s="14">
        <f t="shared" si="4"/>
        <v>126822.17457370093</v>
      </c>
      <c r="E43" s="14">
        <f t="shared" si="4"/>
        <v>47375.233749395287</v>
      </c>
      <c r="F43" s="14">
        <f t="shared" si="4"/>
        <v>68907.313850739796</v>
      </c>
      <c r="G43" s="14">
        <f t="shared" si="4"/>
        <v>52526.934762397876</v>
      </c>
      <c r="H43" s="14">
        <f t="shared" si="4"/>
        <v>36237.226448210356</v>
      </c>
      <c r="I43" s="14">
        <f t="shared" si="4"/>
        <v>68894.724488168737</v>
      </c>
      <c r="J43" s="14">
        <f t="shared" si="4"/>
        <v>71543.511175135223</v>
      </c>
      <c r="K43" s="14">
        <f t="shared" si="4"/>
        <v>7646.7297893898067</v>
      </c>
      <c r="L43" s="14">
        <f t="shared" si="4"/>
        <v>8318.2305402000002</v>
      </c>
      <c r="M43" s="14">
        <f t="shared" si="4"/>
        <v>7148.4096054000001</v>
      </c>
      <c r="N43" s="14">
        <f t="shared" si="4"/>
        <v>9308.4439523732726</v>
      </c>
      <c r="O43" s="14">
        <f t="shared" si="4"/>
        <v>15791.690554391182</v>
      </c>
      <c r="P43" s="14">
        <f t="shared" si="4"/>
        <v>18118.796074248505</v>
      </c>
      <c r="Q43" s="14">
        <f t="shared" si="4"/>
        <v>14128.053319059665</v>
      </c>
      <c r="R43" s="14">
        <f t="shared" si="4"/>
        <v>4465.628551544426</v>
      </c>
      <c r="S43" s="14">
        <f t="shared" si="4"/>
        <v>18451.444941263857</v>
      </c>
      <c r="T43" s="14">
        <f t="shared" si="4"/>
        <v>25599.013117539766</v>
      </c>
      <c r="U43" s="14">
        <f t="shared" si="4"/>
        <v>6648.9695634755235</v>
      </c>
      <c r="V43" s="14">
        <f t="shared" si="4"/>
        <v>13630.235886498744</v>
      </c>
      <c r="W43" s="14">
        <f t="shared" si="4"/>
        <v>4653.9822685999998</v>
      </c>
      <c r="X43" s="14">
        <f t="shared" si="4"/>
        <v>997.17560600000002</v>
      </c>
      <c r="Y43" s="14">
        <f t="shared" si="4"/>
        <v>498.58780300000001</v>
      </c>
      <c r="Z43" s="14">
        <f t="shared" si="4"/>
        <v>23936.769272503439</v>
      </c>
      <c r="AA43" s="14">
        <f t="shared" si="4"/>
        <v>1994.5103835180271</v>
      </c>
      <c r="AB43" s="14">
        <f t="shared" si="4"/>
        <v>498.58780300000001</v>
      </c>
      <c r="AC43" s="14">
        <f t="shared" si="4"/>
        <v>498.58780300000001</v>
      </c>
      <c r="AD43" s="14">
        <f t="shared" si="4"/>
        <v>997.17560600000002</v>
      </c>
      <c r="AE43" s="14">
        <f t="shared" si="4"/>
        <v>23090.32315227712</v>
      </c>
      <c r="AF43" s="14">
        <f t="shared" si="4"/>
        <v>25265.39051925419</v>
      </c>
      <c r="AG43" s="14">
        <f t="shared" si="4"/>
        <v>12262.283310199999</v>
      </c>
      <c r="AH43" s="14">
        <f t="shared" si="4"/>
        <v>498.58780300000001</v>
      </c>
      <c r="AI43" s="14">
        <f t="shared" si="4"/>
        <v>830.48356439999998</v>
      </c>
      <c r="AJ43" s="14">
        <f t="shared" si="4"/>
        <v>498.58780300000001</v>
      </c>
      <c r="AK43" s="14">
        <f t="shared" si="4"/>
        <v>1067672.5746151123</v>
      </c>
      <c r="AL43" s="14">
        <f t="shared" si="4"/>
        <v>0</v>
      </c>
      <c r="AM43" s="14">
        <f t="shared" si="4"/>
        <v>0</v>
      </c>
      <c r="AN43" s="14">
        <f t="shared" si="1"/>
        <v>0</v>
      </c>
      <c r="AO43" s="14">
        <f t="shared" si="4"/>
        <v>30076.558550532165</v>
      </c>
      <c r="AP43" s="14">
        <f t="shared" si="4"/>
        <v>24651</v>
      </c>
      <c r="AQ43" s="14">
        <f t="shared" si="4"/>
        <v>77599.757626123028</v>
      </c>
      <c r="AR43" s="15">
        <f>AO43+AP43+AQ43</f>
        <v>132327.31617665518</v>
      </c>
      <c r="AS43" s="14">
        <f t="shared" si="3"/>
        <v>1199999.8907917675</v>
      </c>
      <c r="AT43" s="16"/>
    </row>
  </sheetData>
  <mergeCells count="2">
    <mergeCell ref="A1:AP3"/>
    <mergeCell ref="AQ1:AS3"/>
  </mergeCells>
  <pageMargins left="0.25" right="0.25" top="0.75" bottom="0.75" header="0.3" footer="0.3"/>
  <pageSetup paperSize="190" scale="61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3"/>
  <sheetViews>
    <sheetView workbookViewId="0">
      <selection activeCell="AV5" sqref="AV5"/>
    </sheetView>
  </sheetViews>
  <sheetFormatPr defaultRowHeight="15" x14ac:dyDescent="0.25"/>
  <cols>
    <col min="1" max="1" width="14.140625" bestFit="1" customWidth="1"/>
    <col min="2" max="2" width="7" bestFit="1" customWidth="1"/>
    <col min="3" max="10" width="6" bestFit="1" customWidth="1"/>
    <col min="11" max="19" width="5" bestFit="1" customWidth="1"/>
    <col min="20" max="20" width="6" bestFit="1" customWidth="1"/>
    <col min="21" max="23" width="5" bestFit="1" customWidth="1"/>
    <col min="24" max="25" width="3.5703125" bestFit="1" customWidth="1"/>
    <col min="26" max="26" width="6" bestFit="1" customWidth="1"/>
    <col min="27" max="30" width="4" bestFit="1" customWidth="1"/>
    <col min="31" max="31" width="6" bestFit="1" customWidth="1"/>
    <col min="32" max="36" width="4" bestFit="1" customWidth="1"/>
    <col min="37" max="37" width="8.140625" bestFit="1" customWidth="1"/>
    <col min="38" max="39" width="3.28515625" bestFit="1" customWidth="1"/>
    <col min="40" max="42" width="6" bestFit="1" customWidth="1"/>
    <col min="43" max="44" width="7" bestFit="1" customWidth="1"/>
    <col min="45" max="45" width="14.140625" bestFit="1" customWidth="1"/>
  </cols>
  <sheetData>
    <row r="1" spans="1:45" x14ac:dyDescent="0.25">
      <c r="A1" s="47" t="s">
        <v>87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9" t="s">
        <v>0</v>
      </c>
      <c r="AQ1" s="49"/>
      <c r="AR1" s="49"/>
      <c r="AS1" s="10"/>
    </row>
    <row r="2" spans="1:45" x14ac:dyDescent="0.2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9"/>
      <c r="AQ2" s="49"/>
      <c r="AR2" s="49"/>
      <c r="AS2" s="10"/>
    </row>
    <row r="3" spans="1:45" x14ac:dyDescent="0.25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9"/>
      <c r="AQ3" s="49"/>
      <c r="AR3" s="49"/>
      <c r="AS3" s="10"/>
    </row>
    <row r="4" spans="1:45" ht="100.5" x14ac:dyDescent="0.25">
      <c r="A4" s="11" t="s">
        <v>1</v>
      </c>
      <c r="B4" s="12" t="s">
        <v>2</v>
      </c>
      <c r="C4" s="12" t="s">
        <v>3</v>
      </c>
      <c r="D4" s="12" t="s">
        <v>4</v>
      </c>
      <c r="E4" s="12" t="s">
        <v>5</v>
      </c>
      <c r="F4" s="12" t="s">
        <v>6</v>
      </c>
      <c r="G4" s="12" t="s">
        <v>7</v>
      </c>
      <c r="H4" s="12" t="s">
        <v>8</v>
      </c>
      <c r="I4" s="12" t="s">
        <v>9</v>
      </c>
      <c r="J4" s="12" t="s">
        <v>10</v>
      </c>
      <c r="K4" s="12" t="s">
        <v>11</v>
      </c>
      <c r="L4" s="12" t="s">
        <v>12</v>
      </c>
      <c r="M4" s="12" t="s">
        <v>13</v>
      </c>
      <c r="N4" s="12" t="s">
        <v>14</v>
      </c>
      <c r="O4" s="12" t="s">
        <v>15</v>
      </c>
      <c r="P4" s="12" t="s">
        <v>16</v>
      </c>
      <c r="Q4" s="12" t="s">
        <v>17</v>
      </c>
      <c r="R4" s="12" t="s">
        <v>18</v>
      </c>
      <c r="S4" s="12" t="s">
        <v>19</v>
      </c>
      <c r="T4" s="12" t="s">
        <v>20</v>
      </c>
      <c r="U4" s="12" t="s">
        <v>21</v>
      </c>
      <c r="V4" s="12" t="s">
        <v>22</v>
      </c>
      <c r="W4" s="12" t="s">
        <v>23</v>
      </c>
      <c r="X4" s="12" t="s">
        <v>24</v>
      </c>
      <c r="Y4" s="12" t="s">
        <v>25</v>
      </c>
      <c r="Z4" s="12" t="s">
        <v>26</v>
      </c>
      <c r="AA4" s="12" t="s">
        <v>27</v>
      </c>
      <c r="AB4" s="12" t="s">
        <v>28</v>
      </c>
      <c r="AC4" s="12" t="s">
        <v>29</v>
      </c>
      <c r="AD4" s="12" t="s">
        <v>30</v>
      </c>
      <c r="AE4" s="12" t="s">
        <v>31</v>
      </c>
      <c r="AF4" s="12" t="s">
        <v>32</v>
      </c>
      <c r="AG4" s="12" t="s">
        <v>33</v>
      </c>
      <c r="AH4" s="12" t="s">
        <v>34</v>
      </c>
      <c r="AI4" s="12" t="s">
        <v>35</v>
      </c>
      <c r="AJ4" s="12" t="s">
        <v>36</v>
      </c>
      <c r="AK4" s="13" t="s">
        <v>37</v>
      </c>
      <c r="AL4" s="12" t="s">
        <v>38</v>
      </c>
      <c r="AM4" s="12" t="s">
        <v>39</v>
      </c>
      <c r="AN4" s="12" t="s">
        <v>40</v>
      </c>
      <c r="AO4" s="12" t="s">
        <v>41</v>
      </c>
      <c r="AP4" s="12" t="s">
        <v>42</v>
      </c>
      <c r="AQ4" s="12" t="s">
        <v>43</v>
      </c>
      <c r="AR4" s="12" t="s">
        <v>44</v>
      </c>
      <c r="AS4" s="11" t="s">
        <v>1</v>
      </c>
    </row>
    <row r="5" spans="1:45" x14ac:dyDescent="0.25">
      <c r="A5" s="14" t="s">
        <v>45</v>
      </c>
      <c r="B5" s="14">
        <v>2205</v>
      </c>
      <c r="C5" s="14">
        <v>885</v>
      </c>
      <c r="D5" s="14">
        <v>206.42603640633752</v>
      </c>
      <c r="E5" s="14">
        <v>233.13319202028339</v>
      </c>
      <c r="F5" s="14">
        <v>846</v>
      </c>
      <c r="G5" s="14">
        <v>656</v>
      </c>
      <c r="H5" s="14">
        <v>100.00489566058516</v>
      </c>
      <c r="I5" s="14">
        <v>180.18174408602025</v>
      </c>
      <c r="J5" s="14">
        <v>419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14">
        <v>200</v>
      </c>
      <c r="Q5" s="14">
        <v>0</v>
      </c>
      <c r="R5" s="14">
        <v>0</v>
      </c>
      <c r="S5" s="14">
        <v>0</v>
      </c>
      <c r="T5" s="14">
        <v>506</v>
      </c>
      <c r="U5" s="14">
        <v>0</v>
      </c>
      <c r="V5" s="14">
        <v>0</v>
      </c>
      <c r="W5" s="14">
        <v>0</v>
      </c>
      <c r="X5" s="14">
        <v>0</v>
      </c>
      <c r="Y5" s="14">
        <v>0</v>
      </c>
      <c r="Z5" s="14">
        <v>200</v>
      </c>
      <c r="AA5" s="14">
        <v>0</v>
      </c>
      <c r="AB5" s="14">
        <v>0</v>
      </c>
      <c r="AC5" s="14">
        <v>0</v>
      </c>
      <c r="AD5" s="14">
        <v>0</v>
      </c>
      <c r="AE5" s="14">
        <v>200</v>
      </c>
      <c r="AF5" s="14">
        <v>12</v>
      </c>
      <c r="AG5" s="14">
        <v>0</v>
      </c>
      <c r="AH5" s="14">
        <v>0</v>
      </c>
      <c r="AI5" s="14">
        <v>0</v>
      </c>
      <c r="AJ5" s="14">
        <v>0</v>
      </c>
      <c r="AK5" s="14">
        <f>SUM(B5:AJ5)</f>
        <v>6848.745868173226</v>
      </c>
      <c r="AL5" s="14">
        <v>0</v>
      </c>
      <c r="AM5" s="14">
        <f>AL5</f>
        <v>0</v>
      </c>
      <c r="AN5" s="14">
        <v>0</v>
      </c>
      <c r="AO5" s="14">
        <v>0</v>
      </c>
      <c r="AP5" s="14">
        <v>3152.8867876676563</v>
      </c>
      <c r="AQ5" s="14">
        <v>3152.8867876676563</v>
      </c>
      <c r="AR5" s="14">
        <f t="shared" ref="AR5:AR43" si="0">AQ5+AM5+AK5</f>
        <v>10001.632655840882</v>
      </c>
      <c r="AS5" s="14" t="s">
        <v>45</v>
      </c>
    </row>
    <row r="6" spans="1:45" x14ac:dyDescent="0.25">
      <c r="A6" s="14" t="s">
        <v>46</v>
      </c>
      <c r="B6" s="14">
        <v>978</v>
      </c>
      <c r="C6" s="14">
        <v>129</v>
      </c>
      <c r="D6" s="14">
        <v>681</v>
      </c>
      <c r="E6" s="14">
        <v>152.67080410553672</v>
      </c>
      <c r="F6" s="14">
        <v>219</v>
      </c>
      <c r="G6" s="14">
        <v>200</v>
      </c>
      <c r="H6" s="14">
        <v>862</v>
      </c>
      <c r="I6" s="14">
        <v>353.98423771880681</v>
      </c>
      <c r="J6" s="14">
        <v>272.06495295236374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4">
        <v>0</v>
      </c>
      <c r="Q6" s="14">
        <v>0</v>
      </c>
      <c r="R6" s="14">
        <v>0</v>
      </c>
      <c r="S6" s="14">
        <v>0</v>
      </c>
      <c r="T6" s="14">
        <v>0</v>
      </c>
      <c r="U6" s="14">
        <v>0</v>
      </c>
      <c r="V6" s="14">
        <v>0</v>
      </c>
      <c r="W6" s="14">
        <v>0</v>
      </c>
      <c r="X6" s="14">
        <v>0</v>
      </c>
      <c r="Y6" s="14">
        <v>0</v>
      </c>
      <c r="Z6" s="14">
        <v>0</v>
      </c>
      <c r="AA6" s="14">
        <v>0</v>
      </c>
      <c r="AB6" s="14">
        <v>0</v>
      </c>
      <c r="AC6" s="14">
        <v>0</v>
      </c>
      <c r="AD6" s="14">
        <v>0</v>
      </c>
      <c r="AE6" s="14">
        <v>0</v>
      </c>
      <c r="AF6" s="14">
        <v>0</v>
      </c>
      <c r="AG6" s="14">
        <v>0</v>
      </c>
      <c r="AH6" s="14">
        <v>0</v>
      </c>
      <c r="AI6" s="14">
        <v>0</v>
      </c>
      <c r="AJ6" s="14">
        <v>0</v>
      </c>
      <c r="AK6" s="14">
        <f t="shared" ref="AK6:AK43" si="1">SUM(B6:AJ6)</f>
        <v>3847.7199947767076</v>
      </c>
      <c r="AL6" s="14">
        <v>0</v>
      </c>
      <c r="AM6" s="14">
        <f t="shared" ref="AM6:AM43" si="2">AL6</f>
        <v>0</v>
      </c>
      <c r="AN6" s="14">
        <v>708</v>
      </c>
      <c r="AO6" s="14">
        <v>0</v>
      </c>
      <c r="AP6" s="14">
        <v>0</v>
      </c>
      <c r="AQ6" s="14">
        <v>708</v>
      </c>
      <c r="AR6" s="14">
        <f t="shared" si="0"/>
        <v>4555.7199947767076</v>
      </c>
      <c r="AS6" s="14" t="s">
        <v>46</v>
      </c>
    </row>
    <row r="7" spans="1:45" x14ac:dyDescent="0.25">
      <c r="A7" s="14" t="s">
        <v>47</v>
      </c>
      <c r="B7" s="14">
        <v>3761</v>
      </c>
      <c r="C7" s="14">
        <v>1368</v>
      </c>
      <c r="D7" s="14">
        <v>6700</v>
      </c>
      <c r="E7" s="14">
        <v>508.2023965970925</v>
      </c>
      <c r="F7" s="14">
        <v>198.25097607814106</v>
      </c>
      <c r="G7" s="14">
        <v>410.63921117171896</v>
      </c>
      <c r="H7" s="14">
        <v>200</v>
      </c>
      <c r="I7" s="14">
        <v>392.77459109980651</v>
      </c>
      <c r="J7" s="14">
        <v>905.63524526201275</v>
      </c>
      <c r="K7" s="14">
        <v>0</v>
      </c>
      <c r="L7" s="14">
        <v>73.716239529581799</v>
      </c>
      <c r="M7" s="14">
        <v>0</v>
      </c>
      <c r="N7" s="14">
        <v>0</v>
      </c>
      <c r="O7" s="14">
        <v>496.37849772754009</v>
      </c>
      <c r="P7" s="14">
        <v>0</v>
      </c>
      <c r="Q7" s="14">
        <v>0</v>
      </c>
      <c r="R7" s="14">
        <v>0</v>
      </c>
      <c r="S7" s="14">
        <v>200</v>
      </c>
      <c r="T7" s="14">
        <v>449.01299059344728</v>
      </c>
      <c r="U7" s="14">
        <v>100</v>
      </c>
      <c r="V7" s="14">
        <v>131.93610515669508</v>
      </c>
      <c r="W7" s="14">
        <v>0</v>
      </c>
      <c r="X7" s="14">
        <v>0</v>
      </c>
      <c r="Y7" s="14">
        <v>0</v>
      </c>
      <c r="Z7" s="14">
        <v>360.66072417547736</v>
      </c>
      <c r="AA7" s="14">
        <v>0</v>
      </c>
      <c r="AB7" s="14">
        <v>0</v>
      </c>
      <c r="AC7" s="14">
        <v>0</v>
      </c>
      <c r="AD7" s="14">
        <v>0</v>
      </c>
      <c r="AE7" s="14">
        <v>295</v>
      </c>
      <c r="AF7" s="14">
        <v>6</v>
      </c>
      <c r="AG7" s="14">
        <v>0</v>
      </c>
      <c r="AH7" s="14">
        <v>0</v>
      </c>
      <c r="AI7" s="14">
        <v>0</v>
      </c>
      <c r="AJ7" s="14">
        <v>0</v>
      </c>
      <c r="AK7" s="14">
        <f t="shared" si="1"/>
        <v>16557.206977391514</v>
      </c>
      <c r="AL7" s="14">
        <v>0</v>
      </c>
      <c r="AM7" s="14">
        <f t="shared" si="2"/>
        <v>0</v>
      </c>
      <c r="AN7" s="14">
        <v>3043</v>
      </c>
      <c r="AO7" s="14">
        <v>0</v>
      </c>
      <c r="AP7" s="14">
        <v>0</v>
      </c>
      <c r="AQ7" s="14">
        <v>3043</v>
      </c>
      <c r="AR7" s="14">
        <f t="shared" si="0"/>
        <v>19600.206977391514</v>
      </c>
      <c r="AS7" s="14" t="s">
        <v>47</v>
      </c>
    </row>
    <row r="8" spans="1:45" x14ac:dyDescent="0.25">
      <c r="A8" s="14" t="s">
        <v>48</v>
      </c>
      <c r="B8" s="14">
        <v>3564.7564472905142</v>
      </c>
      <c r="C8" s="14">
        <v>517.44205652519292</v>
      </c>
      <c r="D8" s="14">
        <v>181.51479966222416</v>
      </c>
      <c r="E8" s="14">
        <v>409.99793805930369</v>
      </c>
      <c r="F8" s="14">
        <v>4638.2942439505778</v>
      </c>
      <c r="G8" s="14">
        <v>165.64387633160072</v>
      </c>
      <c r="H8" s="14">
        <v>0</v>
      </c>
      <c r="I8" s="14">
        <v>1109.0634507620669</v>
      </c>
      <c r="J8" s="14">
        <v>365.31565541359879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4">
        <v>0</v>
      </c>
      <c r="Q8" s="14">
        <v>88.936925499322271</v>
      </c>
      <c r="R8" s="14">
        <v>0</v>
      </c>
      <c r="S8" s="14">
        <v>171.45768708762205</v>
      </c>
      <c r="T8" s="14">
        <v>673</v>
      </c>
      <c r="U8" s="14">
        <v>0</v>
      </c>
      <c r="V8" s="14">
        <v>0</v>
      </c>
      <c r="W8" s="14">
        <v>0</v>
      </c>
      <c r="X8" s="14">
        <v>0</v>
      </c>
      <c r="Y8" s="14">
        <v>0</v>
      </c>
      <c r="Z8" s="14">
        <v>0</v>
      </c>
      <c r="AA8" s="14">
        <v>0</v>
      </c>
      <c r="AB8" s="14">
        <v>0</v>
      </c>
      <c r="AC8" s="14">
        <v>0</v>
      </c>
      <c r="AD8" s="14">
        <v>0</v>
      </c>
      <c r="AE8" s="14">
        <v>0</v>
      </c>
      <c r="AF8" s="14">
        <v>6</v>
      </c>
      <c r="AG8" s="14">
        <v>0</v>
      </c>
      <c r="AH8" s="14">
        <v>0</v>
      </c>
      <c r="AI8" s="14">
        <v>0</v>
      </c>
      <c r="AJ8" s="14">
        <v>0</v>
      </c>
      <c r="AK8" s="14">
        <f t="shared" si="1"/>
        <v>11891.423080582024</v>
      </c>
      <c r="AL8" s="14">
        <v>0</v>
      </c>
      <c r="AM8" s="14">
        <f t="shared" si="2"/>
        <v>0</v>
      </c>
      <c r="AN8" s="14">
        <v>0</v>
      </c>
      <c r="AO8" s="14">
        <v>1645.437952359159</v>
      </c>
      <c r="AP8" s="14">
        <v>0</v>
      </c>
      <c r="AQ8" s="14">
        <v>1645.437952359159</v>
      </c>
      <c r="AR8" s="14">
        <f t="shared" si="0"/>
        <v>13536.861032941184</v>
      </c>
      <c r="AS8" s="14" t="s">
        <v>48</v>
      </c>
    </row>
    <row r="9" spans="1:45" x14ac:dyDescent="0.25">
      <c r="A9" s="14" t="s">
        <v>49</v>
      </c>
      <c r="B9" s="14">
        <v>8786</v>
      </c>
      <c r="C9" s="14">
        <v>2062.2448915622986</v>
      </c>
      <c r="D9" s="14">
        <v>2712.8252595574731</v>
      </c>
      <c r="E9" s="14">
        <v>206</v>
      </c>
      <c r="F9" s="14">
        <v>9127</v>
      </c>
      <c r="G9" s="14">
        <v>990.25069611863626</v>
      </c>
      <c r="H9" s="14">
        <v>262.85037658080597</v>
      </c>
      <c r="I9" s="14">
        <v>1420.7556232068482</v>
      </c>
      <c r="J9" s="14">
        <v>1910.93585121819</v>
      </c>
      <c r="K9" s="14">
        <v>124.034766755999</v>
      </c>
      <c r="L9" s="14">
        <v>0</v>
      </c>
      <c r="M9" s="14">
        <v>66.936915922918388</v>
      </c>
      <c r="N9" s="14">
        <v>114.66239570709729</v>
      </c>
      <c r="O9" s="14">
        <v>111.04212712525302</v>
      </c>
      <c r="P9" s="14">
        <v>103.31588101026416</v>
      </c>
      <c r="Q9" s="14">
        <v>190</v>
      </c>
      <c r="R9" s="14">
        <v>0</v>
      </c>
      <c r="S9" s="14">
        <v>273</v>
      </c>
      <c r="T9" s="14">
        <v>1353.4856584711795</v>
      </c>
      <c r="U9" s="14">
        <v>219.39431202767861</v>
      </c>
      <c r="V9" s="14">
        <v>218</v>
      </c>
      <c r="W9" s="14">
        <v>0</v>
      </c>
      <c r="X9" s="14">
        <v>0</v>
      </c>
      <c r="Y9" s="14">
        <v>0</v>
      </c>
      <c r="Z9" s="14">
        <v>324</v>
      </c>
      <c r="AA9" s="14">
        <v>0</v>
      </c>
      <c r="AB9" s="14">
        <v>0</v>
      </c>
      <c r="AC9" s="14">
        <v>0</v>
      </c>
      <c r="AD9" s="14">
        <v>0</v>
      </c>
      <c r="AE9" s="14">
        <v>262</v>
      </c>
      <c r="AF9" s="14">
        <v>7</v>
      </c>
      <c r="AG9" s="14">
        <v>100</v>
      </c>
      <c r="AH9" s="14">
        <v>0</v>
      </c>
      <c r="AI9" s="14">
        <v>0</v>
      </c>
      <c r="AJ9" s="14">
        <v>0</v>
      </c>
      <c r="AK9" s="14">
        <f t="shared" si="1"/>
        <v>30945.734755264642</v>
      </c>
      <c r="AL9" s="14">
        <v>0</v>
      </c>
      <c r="AM9" s="14">
        <f t="shared" si="2"/>
        <v>0</v>
      </c>
      <c r="AN9" s="14">
        <v>0</v>
      </c>
      <c r="AO9" s="14">
        <v>7095</v>
      </c>
      <c r="AP9" s="14">
        <v>0</v>
      </c>
      <c r="AQ9" s="14">
        <v>7095</v>
      </c>
      <c r="AR9" s="14">
        <f t="shared" si="0"/>
        <v>38040.734755264639</v>
      </c>
      <c r="AS9" s="14" t="s">
        <v>49</v>
      </c>
    </row>
    <row r="10" spans="1:45" x14ac:dyDescent="0.25">
      <c r="A10" s="14" t="s">
        <v>50</v>
      </c>
      <c r="B10" s="14">
        <v>3792</v>
      </c>
      <c r="C10" s="14">
        <v>396</v>
      </c>
      <c r="D10" s="14">
        <v>935.57983642365571</v>
      </c>
      <c r="E10" s="14">
        <v>352.2080151199458</v>
      </c>
      <c r="F10" s="14">
        <v>5115</v>
      </c>
      <c r="G10" s="14">
        <v>758.91244625187255</v>
      </c>
      <c r="H10" s="14">
        <v>503.61091153746281</v>
      </c>
      <c r="I10" s="14">
        <v>998.10755223924298</v>
      </c>
      <c r="J10" s="14">
        <v>836.86340794461785</v>
      </c>
      <c r="K10" s="14">
        <v>116.04016224418051</v>
      </c>
      <c r="L10" s="14">
        <v>61.711040510772484</v>
      </c>
      <c r="M10" s="14">
        <v>62.622527432977549</v>
      </c>
      <c r="N10" s="14">
        <v>107.2718831110671</v>
      </c>
      <c r="O10" s="14">
        <v>207.7699145901779</v>
      </c>
      <c r="P10" s="14">
        <v>289.97010858453501</v>
      </c>
      <c r="Q10" s="14">
        <v>84.021839742359802</v>
      </c>
      <c r="R10" s="14">
        <v>199.00797801477231</v>
      </c>
      <c r="S10" s="14">
        <v>161.98210390330652</v>
      </c>
      <c r="T10" s="14">
        <v>414.91598685597052</v>
      </c>
      <c r="U10" s="14">
        <v>205.25335137062183</v>
      </c>
      <c r="V10" s="14">
        <v>110.44939869580648</v>
      </c>
      <c r="W10" s="14">
        <v>0</v>
      </c>
      <c r="X10" s="14">
        <v>0</v>
      </c>
      <c r="Y10" s="14">
        <v>0</v>
      </c>
      <c r="Z10" s="14">
        <v>603.84926584069581</v>
      </c>
      <c r="AA10" s="14">
        <v>0</v>
      </c>
      <c r="AB10" s="14">
        <v>0</v>
      </c>
      <c r="AC10" s="14">
        <v>0</v>
      </c>
      <c r="AD10" s="14">
        <v>0</v>
      </c>
      <c r="AE10" s="14">
        <v>686</v>
      </c>
      <c r="AF10" s="14">
        <v>17</v>
      </c>
      <c r="AG10" s="14">
        <v>0</v>
      </c>
      <c r="AH10" s="14">
        <v>0</v>
      </c>
      <c r="AI10" s="14">
        <v>0</v>
      </c>
      <c r="AJ10" s="14">
        <v>0</v>
      </c>
      <c r="AK10" s="14">
        <f t="shared" si="1"/>
        <v>17016.147730414043</v>
      </c>
      <c r="AL10" s="14">
        <v>0</v>
      </c>
      <c r="AM10" s="14">
        <f t="shared" si="2"/>
        <v>0</v>
      </c>
      <c r="AN10" s="14">
        <v>0</v>
      </c>
      <c r="AO10" s="14">
        <v>2546.6715223643318</v>
      </c>
      <c r="AP10" s="14">
        <v>0</v>
      </c>
      <c r="AQ10" s="14">
        <v>2546.6715223643318</v>
      </c>
      <c r="AR10" s="14">
        <f t="shared" si="0"/>
        <v>19562.819252778376</v>
      </c>
      <c r="AS10" s="14" t="s">
        <v>50</v>
      </c>
    </row>
    <row r="11" spans="1:45" x14ac:dyDescent="0.25">
      <c r="A11" s="14" t="s">
        <v>51</v>
      </c>
      <c r="B11" s="14">
        <v>5043</v>
      </c>
      <c r="C11" s="14">
        <v>409.23237348917888</v>
      </c>
      <c r="D11" s="14">
        <v>2612</v>
      </c>
      <c r="E11" s="14">
        <v>291.83168333855417</v>
      </c>
      <c r="F11" s="14">
        <v>303.58464244323005</v>
      </c>
      <c r="G11" s="14">
        <v>314.40893901980047</v>
      </c>
      <c r="H11" s="14">
        <v>250.36844208941196</v>
      </c>
      <c r="I11" s="14">
        <v>300.73076097446756</v>
      </c>
      <c r="J11" s="14">
        <v>86.675787666894038</v>
      </c>
      <c r="K11" s="14">
        <v>0</v>
      </c>
      <c r="L11" s="14">
        <v>62.976323724043603</v>
      </c>
      <c r="M11" s="14">
        <v>0</v>
      </c>
      <c r="N11" s="14">
        <v>0</v>
      </c>
      <c r="O11" s="14">
        <v>318.04484156438372</v>
      </c>
      <c r="P11" s="14">
        <v>98.638489306344923</v>
      </c>
      <c r="Q11" s="14">
        <v>171.48913827116175</v>
      </c>
      <c r="R11" s="14">
        <v>0</v>
      </c>
      <c r="S11" s="14">
        <v>165.30328006923773</v>
      </c>
      <c r="T11" s="14">
        <v>272</v>
      </c>
      <c r="U11" s="14">
        <v>0</v>
      </c>
      <c r="V11" s="14">
        <v>112.71398164448156</v>
      </c>
      <c r="W11" s="14">
        <v>0</v>
      </c>
      <c r="X11" s="14">
        <v>0</v>
      </c>
      <c r="Y11" s="14">
        <v>0</v>
      </c>
      <c r="Z11" s="14">
        <v>308.11510008060384</v>
      </c>
      <c r="AA11" s="14">
        <v>0</v>
      </c>
      <c r="AB11" s="14">
        <v>0</v>
      </c>
      <c r="AC11" s="14">
        <v>0</v>
      </c>
      <c r="AD11" s="14">
        <v>0</v>
      </c>
      <c r="AE11" s="14">
        <v>351</v>
      </c>
      <c r="AF11" s="14">
        <v>6</v>
      </c>
      <c r="AG11" s="14">
        <v>40.652112688387007</v>
      </c>
      <c r="AH11" s="14">
        <v>0</v>
      </c>
      <c r="AI11" s="14">
        <v>0</v>
      </c>
      <c r="AJ11" s="14">
        <v>0</v>
      </c>
      <c r="AK11" s="14">
        <f t="shared" si="1"/>
        <v>11518.76589637018</v>
      </c>
      <c r="AL11" s="14">
        <v>0</v>
      </c>
      <c r="AM11" s="14">
        <f t="shared" si="2"/>
        <v>0</v>
      </c>
      <c r="AN11" s="14">
        <v>1861</v>
      </c>
      <c r="AO11" s="14">
        <v>0</v>
      </c>
      <c r="AP11" s="14">
        <v>0</v>
      </c>
      <c r="AQ11" s="14">
        <v>1861</v>
      </c>
      <c r="AR11" s="14">
        <f t="shared" si="0"/>
        <v>13379.76589637018</v>
      </c>
      <c r="AS11" s="14" t="s">
        <v>51</v>
      </c>
    </row>
    <row r="12" spans="1:45" x14ac:dyDescent="0.25">
      <c r="A12" s="14" t="s">
        <v>52</v>
      </c>
      <c r="B12" s="14">
        <v>3643</v>
      </c>
      <c r="C12" s="14">
        <v>129.23595404319678</v>
      </c>
      <c r="D12" s="14">
        <v>2004</v>
      </c>
      <c r="E12" s="14">
        <v>614.40473203891383</v>
      </c>
      <c r="F12" s="14">
        <v>359.52114349328588</v>
      </c>
      <c r="G12" s="14">
        <v>248.22656897528927</v>
      </c>
      <c r="H12" s="14">
        <v>131.77763446823045</v>
      </c>
      <c r="I12" s="14">
        <v>712.28284934976409</v>
      </c>
      <c r="J12" s="14">
        <v>1505.4760719046683</v>
      </c>
      <c r="K12" s="14">
        <v>0</v>
      </c>
      <c r="L12" s="14">
        <v>0</v>
      </c>
      <c r="M12" s="14">
        <v>0</v>
      </c>
      <c r="N12" s="14">
        <v>0</v>
      </c>
      <c r="O12" s="14">
        <v>244.17154280960179</v>
      </c>
      <c r="P12" s="14">
        <v>113.59111499437589</v>
      </c>
      <c r="Q12" s="14">
        <v>197.48520646081033</v>
      </c>
      <c r="R12" s="14">
        <v>0</v>
      </c>
      <c r="S12" s="14">
        <v>100</v>
      </c>
      <c r="T12" s="14">
        <v>271.42306688714331</v>
      </c>
      <c r="U12" s="14">
        <v>0</v>
      </c>
      <c r="V12" s="14">
        <v>0</v>
      </c>
      <c r="W12" s="14">
        <v>225.16840058076326</v>
      </c>
      <c r="X12" s="14">
        <v>0</v>
      </c>
      <c r="Y12" s="14">
        <v>0</v>
      </c>
      <c r="Z12" s="14">
        <v>354.82232149826916</v>
      </c>
      <c r="AA12" s="14">
        <v>0</v>
      </c>
      <c r="AB12" s="14">
        <v>0</v>
      </c>
      <c r="AC12" s="14">
        <v>0</v>
      </c>
      <c r="AD12" s="14">
        <v>0</v>
      </c>
      <c r="AE12" s="14">
        <v>290</v>
      </c>
      <c r="AF12" s="14">
        <v>6</v>
      </c>
      <c r="AG12" s="14">
        <v>0</v>
      </c>
      <c r="AH12" s="14">
        <v>0</v>
      </c>
      <c r="AI12" s="14">
        <v>0</v>
      </c>
      <c r="AJ12" s="14">
        <v>0</v>
      </c>
      <c r="AK12" s="14">
        <f t="shared" si="1"/>
        <v>11150.586607504314</v>
      </c>
      <c r="AL12" s="14">
        <v>0</v>
      </c>
      <c r="AM12" s="14">
        <f t="shared" si="2"/>
        <v>0</v>
      </c>
      <c r="AN12" s="14">
        <v>2250</v>
      </c>
      <c r="AO12" s="14">
        <v>0</v>
      </c>
      <c r="AP12" s="14">
        <v>0</v>
      </c>
      <c r="AQ12" s="14">
        <v>2250</v>
      </c>
      <c r="AR12" s="14">
        <f t="shared" si="0"/>
        <v>13400.586607504314</v>
      </c>
      <c r="AS12" s="14" t="s">
        <v>52</v>
      </c>
    </row>
    <row r="13" spans="1:45" x14ac:dyDescent="0.25">
      <c r="A13" s="14" t="s">
        <v>53</v>
      </c>
      <c r="B13" s="14">
        <v>1250</v>
      </c>
      <c r="C13" s="14">
        <v>520</v>
      </c>
      <c r="D13" s="14">
        <v>312</v>
      </c>
      <c r="E13" s="14">
        <v>77.605694130316436</v>
      </c>
      <c r="F13" s="14">
        <v>121.09667103954713</v>
      </c>
      <c r="G13" s="14">
        <v>94.060775490710753</v>
      </c>
      <c r="H13" s="14">
        <v>66.57953144221824</v>
      </c>
      <c r="I13" s="14">
        <v>239.91657641250944</v>
      </c>
      <c r="J13" s="14">
        <v>172.87022923358634</v>
      </c>
      <c r="K13" s="14">
        <v>112.75887886909</v>
      </c>
      <c r="L13" s="14">
        <v>59.966029064981527</v>
      </c>
      <c r="M13" s="14">
        <v>60.851741748107621</v>
      </c>
      <c r="N13" s="14">
        <v>108</v>
      </c>
      <c r="O13" s="14">
        <v>102</v>
      </c>
      <c r="P13" s="14">
        <v>88</v>
      </c>
      <c r="Q13" s="14">
        <v>81.645942806685269</v>
      </c>
      <c r="R13" s="14">
        <v>0</v>
      </c>
      <c r="S13" s="14">
        <v>314.80342805034797</v>
      </c>
      <c r="T13" s="14">
        <v>171.41775128305781</v>
      </c>
      <c r="U13" s="14">
        <v>199.4493745706169</v>
      </c>
      <c r="V13" s="14">
        <v>107.32620609834466</v>
      </c>
      <c r="W13" s="14">
        <v>0</v>
      </c>
      <c r="X13" s="14">
        <v>0</v>
      </c>
      <c r="Y13" s="14">
        <v>0</v>
      </c>
      <c r="Z13" s="14">
        <v>293.38706920644051</v>
      </c>
      <c r="AA13" s="14">
        <v>0</v>
      </c>
      <c r="AB13" s="14">
        <v>0</v>
      </c>
      <c r="AC13" s="14">
        <v>0</v>
      </c>
      <c r="AD13" s="14">
        <v>0</v>
      </c>
      <c r="AE13" s="14">
        <v>739</v>
      </c>
      <c r="AF13" s="14">
        <v>6</v>
      </c>
      <c r="AG13" s="14">
        <v>0</v>
      </c>
      <c r="AH13" s="14">
        <v>0</v>
      </c>
      <c r="AI13" s="14">
        <v>0</v>
      </c>
      <c r="AJ13" s="14">
        <v>0</v>
      </c>
      <c r="AK13" s="14">
        <f t="shared" si="1"/>
        <v>5298.7358994465603</v>
      </c>
      <c r="AL13" s="14">
        <v>0</v>
      </c>
      <c r="AM13" s="14">
        <f t="shared" si="2"/>
        <v>0</v>
      </c>
      <c r="AN13" s="14">
        <v>0</v>
      </c>
      <c r="AO13" s="14">
        <v>0</v>
      </c>
      <c r="AP13" s="14">
        <v>7843.9664050189367</v>
      </c>
      <c r="AQ13" s="14">
        <v>7843.9664050189367</v>
      </c>
      <c r="AR13" s="14">
        <f t="shared" si="0"/>
        <v>13142.702304465496</v>
      </c>
      <c r="AS13" s="14" t="s">
        <v>53</v>
      </c>
    </row>
    <row r="14" spans="1:45" x14ac:dyDescent="0.25">
      <c r="A14" s="14" t="s">
        <v>54</v>
      </c>
      <c r="B14" s="14">
        <v>4479</v>
      </c>
      <c r="C14" s="14">
        <v>2110.8376711795768</v>
      </c>
      <c r="D14" s="14">
        <v>466</v>
      </c>
      <c r="E14" s="14">
        <v>167.25333432950146</v>
      </c>
      <c r="F14" s="14">
        <v>65.245927616975408</v>
      </c>
      <c r="G14" s="14">
        <v>202.71680456878192</v>
      </c>
      <c r="H14" s="14">
        <v>71.745048843373311</v>
      </c>
      <c r="I14" s="14">
        <v>710.95833555045374</v>
      </c>
      <c r="J14" s="14">
        <v>521.59022089152154</v>
      </c>
      <c r="K14" s="14">
        <v>0</v>
      </c>
      <c r="L14" s="14">
        <v>0</v>
      </c>
      <c r="M14" s="14">
        <v>0</v>
      </c>
      <c r="N14" s="14">
        <v>0</v>
      </c>
      <c r="O14" s="14">
        <v>100.94738829568455</v>
      </c>
      <c r="P14" s="14">
        <v>187.84705638229846</v>
      </c>
      <c r="Q14" s="14">
        <v>200</v>
      </c>
      <c r="R14" s="14">
        <v>0</v>
      </c>
      <c r="S14" s="14">
        <v>157.40171402517399</v>
      </c>
      <c r="T14" s="14">
        <v>221.6604654077052</v>
      </c>
      <c r="U14" s="14">
        <v>0</v>
      </c>
      <c r="V14" s="14">
        <v>207</v>
      </c>
      <c r="W14" s="14">
        <v>0</v>
      </c>
      <c r="X14" s="14">
        <v>0</v>
      </c>
      <c r="Y14" s="14">
        <v>0</v>
      </c>
      <c r="Z14" s="14">
        <v>586.77413841288103</v>
      </c>
      <c r="AA14" s="14">
        <v>0</v>
      </c>
      <c r="AB14" s="14">
        <v>0</v>
      </c>
      <c r="AC14" s="14">
        <v>0</v>
      </c>
      <c r="AD14" s="14">
        <v>0</v>
      </c>
      <c r="AE14" s="14">
        <v>260</v>
      </c>
      <c r="AF14" s="14">
        <v>10</v>
      </c>
      <c r="AG14" s="14">
        <v>0</v>
      </c>
      <c r="AH14" s="14">
        <v>0</v>
      </c>
      <c r="AI14" s="14">
        <v>0</v>
      </c>
      <c r="AJ14" s="14">
        <v>0</v>
      </c>
      <c r="AK14" s="14">
        <f t="shared" si="1"/>
        <v>10726.978105503929</v>
      </c>
      <c r="AL14" s="14">
        <v>0</v>
      </c>
      <c r="AM14" s="14">
        <f t="shared" si="2"/>
        <v>0</v>
      </c>
      <c r="AN14" s="14">
        <v>0</v>
      </c>
      <c r="AO14" s="14">
        <v>0</v>
      </c>
      <c r="AP14" s="14">
        <v>11273.754005811279</v>
      </c>
      <c r="AQ14" s="14">
        <v>11273.754005811279</v>
      </c>
      <c r="AR14" s="14">
        <f t="shared" si="0"/>
        <v>22000.732111315207</v>
      </c>
      <c r="AS14" s="14" t="s">
        <v>54</v>
      </c>
    </row>
    <row r="15" spans="1:45" x14ac:dyDescent="0.25">
      <c r="A15" s="14" t="s">
        <v>55</v>
      </c>
      <c r="B15" s="14">
        <v>8564</v>
      </c>
      <c r="C15" s="14">
        <v>2103</v>
      </c>
      <c r="D15" s="14">
        <v>916</v>
      </c>
      <c r="E15" s="14">
        <v>146</v>
      </c>
      <c r="F15" s="14">
        <v>83.301163506456462</v>
      </c>
      <c r="G15" s="14">
        <v>135.56912708589178</v>
      </c>
      <c r="H15" s="14">
        <v>26.171074196889229</v>
      </c>
      <c r="I15" s="14">
        <v>153.24786579014156</v>
      </c>
      <c r="J15" s="14">
        <v>27.180723550941853</v>
      </c>
      <c r="K15" s="14">
        <v>430.50212363429875</v>
      </c>
      <c r="L15" s="14">
        <v>200</v>
      </c>
      <c r="M15" s="14">
        <v>147</v>
      </c>
      <c r="N15" s="14">
        <v>296</v>
      </c>
      <c r="O15" s="14">
        <v>385.40703377409409</v>
      </c>
      <c r="P15" s="14">
        <v>358.59063828098868</v>
      </c>
      <c r="Q15" s="14">
        <v>311.71604504164372</v>
      </c>
      <c r="R15" s="14">
        <v>171</v>
      </c>
      <c r="S15" s="14">
        <v>301</v>
      </c>
      <c r="T15" s="14">
        <v>327</v>
      </c>
      <c r="U15" s="14">
        <v>261</v>
      </c>
      <c r="V15" s="14">
        <v>210</v>
      </c>
      <c r="W15" s="14">
        <v>111</v>
      </c>
      <c r="X15" s="14">
        <v>0</v>
      </c>
      <c r="Y15" s="14">
        <v>0</v>
      </c>
      <c r="Z15" s="14">
        <v>1120.1224915232692</v>
      </c>
      <c r="AA15" s="14">
        <v>0</v>
      </c>
      <c r="AB15" s="14">
        <v>0</v>
      </c>
      <c r="AC15" s="14">
        <v>0</v>
      </c>
      <c r="AD15" s="14">
        <v>0</v>
      </c>
      <c r="AE15" s="14">
        <v>456.70262969421299</v>
      </c>
      <c r="AF15" s="14">
        <v>15</v>
      </c>
      <c r="AG15" s="14">
        <v>0</v>
      </c>
      <c r="AH15" s="14">
        <v>0</v>
      </c>
      <c r="AI15" s="14">
        <v>0</v>
      </c>
      <c r="AJ15" s="14">
        <v>0</v>
      </c>
      <c r="AK15" s="14">
        <f t="shared" si="1"/>
        <v>17256.510916078827</v>
      </c>
      <c r="AL15" s="14">
        <v>0</v>
      </c>
      <c r="AM15" s="14">
        <f t="shared" si="2"/>
        <v>0</v>
      </c>
      <c r="AN15" s="14">
        <v>1823</v>
      </c>
      <c r="AO15" s="14">
        <v>0</v>
      </c>
      <c r="AP15" s="14">
        <v>0</v>
      </c>
      <c r="AQ15" s="14">
        <v>1823</v>
      </c>
      <c r="AR15" s="14">
        <f t="shared" si="0"/>
        <v>19079.510916078827</v>
      </c>
      <c r="AS15" s="14" t="s">
        <v>55</v>
      </c>
    </row>
    <row r="16" spans="1:45" x14ac:dyDescent="0.25">
      <c r="A16" s="14" t="s">
        <v>56</v>
      </c>
      <c r="B16" s="14">
        <v>2990</v>
      </c>
      <c r="C16" s="14">
        <v>1942.4892378871316</v>
      </c>
      <c r="D16" s="14">
        <v>383.293508873718</v>
      </c>
      <c r="E16" s="14">
        <v>432.8835681778429</v>
      </c>
      <c r="F16" s="14">
        <v>0</v>
      </c>
      <c r="G16" s="14">
        <v>116.59328918033246</v>
      </c>
      <c r="H16" s="14">
        <v>123.79325796171358</v>
      </c>
      <c r="I16" s="14">
        <v>557.60482970093551</v>
      </c>
      <c r="J16" s="14">
        <v>128.56905669266405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115.85467202378258</v>
      </c>
      <c r="Q16" s="14">
        <v>100.71027045204629</v>
      </c>
      <c r="R16" s="14">
        <v>0</v>
      </c>
      <c r="S16" s="14">
        <v>194.15501425005212</v>
      </c>
      <c r="T16" s="14">
        <v>200</v>
      </c>
      <c r="U16" s="14">
        <v>100</v>
      </c>
      <c r="V16" s="14">
        <v>232</v>
      </c>
      <c r="W16" s="14">
        <v>0</v>
      </c>
      <c r="X16" s="14">
        <v>0</v>
      </c>
      <c r="Y16" s="14">
        <v>0</v>
      </c>
      <c r="Z16" s="14">
        <v>361.89294986614436</v>
      </c>
      <c r="AA16" s="14">
        <v>115</v>
      </c>
      <c r="AB16" s="14">
        <v>0</v>
      </c>
      <c r="AC16" s="14">
        <v>0</v>
      </c>
      <c r="AD16" s="14">
        <v>0</v>
      </c>
      <c r="AE16" s="14">
        <v>196</v>
      </c>
      <c r="AF16" s="14">
        <v>6</v>
      </c>
      <c r="AG16" s="14">
        <v>0</v>
      </c>
      <c r="AH16" s="14">
        <v>0</v>
      </c>
      <c r="AI16" s="14">
        <v>0</v>
      </c>
      <c r="AJ16" s="14">
        <v>0</v>
      </c>
      <c r="AK16" s="14">
        <f t="shared" si="1"/>
        <v>8296.8396550663638</v>
      </c>
      <c r="AL16" s="14">
        <v>0</v>
      </c>
      <c r="AM16" s="14">
        <f t="shared" si="2"/>
        <v>0</v>
      </c>
      <c r="AN16" s="14">
        <v>0</v>
      </c>
      <c r="AO16" s="14">
        <v>0</v>
      </c>
      <c r="AP16" s="14">
        <v>7452.8056367626714</v>
      </c>
      <c r="AQ16" s="14">
        <v>7452.8056367626714</v>
      </c>
      <c r="AR16" s="14">
        <f t="shared" si="0"/>
        <v>15749.645291829034</v>
      </c>
      <c r="AS16" s="14" t="s">
        <v>56</v>
      </c>
    </row>
    <row r="17" spans="1:45" x14ac:dyDescent="0.25">
      <c r="A17" s="14" t="s">
        <v>57</v>
      </c>
      <c r="B17" s="14">
        <v>1804</v>
      </c>
      <c r="C17" s="14">
        <v>104.14336524150178</v>
      </c>
      <c r="D17" s="14">
        <v>328.79441583111054</v>
      </c>
      <c r="E17" s="14">
        <v>618.88907859039386</v>
      </c>
      <c r="F17" s="14">
        <v>579.43228006579091</v>
      </c>
      <c r="G17" s="14">
        <v>210</v>
      </c>
      <c r="H17" s="14">
        <v>212.38310064239403</v>
      </c>
      <c r="I17" s="14">
        <v>478.32105162659656</v>
      </c>
      <c r="J17" s="14">
        <v>451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293.38706920644051</v>
      </c>
      <c r="AA17" s="14">
        <v>0</v>
      </c>
      <c r="AB17" s="14">
        <v>0</v>
      </c>
      <c r="AC17" s="14">
        <v>0</v>
      </c>
      <c r="AD17" s="14">
        <v>0</v>
      </c>
      <c r="AE17" s="14">
        <v>0</v>
      </c>
      <c r="AF17" s="14">
        <v>10</v>
      </c>
      <c r="AG17" s="14">
        <v>0</v>
      </c>
      <c r="AH17" s="14">
        <v>0</v>
      </c>
      <c r="AI17" s="14">
        <v>0</v>
      </c>
      <c r="AJ17" s="14">
        <v>0</v>
      </c>
      <c r="AK17" s="14">
        <f t="shared" si="1"/>
        <v>5090.3503612042277</v>
      </c>
      <c r="AL17" s="14">
        <v>0</v>
      </c>
      <c r="AM17" s="14">
        <f t="shared" si="2"/>
        <v>0</v>
      </c>
      <c r="AN17" s="14">
        <v>0</v>
      </c>
      <c r="AO17" s="14">
        <v>3409.5185174325202</v>
      </c>
      <c r="AP17" s="14">
        <v>0</v>
      </c>
      <c r="AQ17" s="14">
        <v>3409.5185174325202</v>
      </c>
      <c r="AR17" s="14">
        <f t="shared" si="0"/>
        <v>8499.8688786367475</v>
      </c>
      <c r="AS17" s="14" t="s">
        <v>57</v>
      </c>
    </row>
    <row r="18" spans="1:45" x14ac:dyDescent="0.25">
      <c r="A18" s="14" t="s">
        <v>58</v>
      </c>
      <c r="B18" s="14">
        <v>2229</v>
      </c>
      <c r="C18" s="14">
        <v>131.92047429261856</v>
      </c>
      <c r="D18" s="14">
        <v>2082.4521648893033</v>
      </c>
      <c r="E18" s="14">
        <v>156.79182364203217</v>
      </c>
      <c r="F18" s="14">
        <v>0</v>
      </c>
      <c r="G18" s="14">
        <v>126.69139541579982</v>
      </c>
      <c r="H18" s="14">
        <v>269.02990222670797</v>
      </c>
      <c r="I18" s="14">
        <v>484.71903974601992</v>
      </c>
      <c r="J18" s="14">
        <v>279.40876038746023</v>
      </c>
      <c r="K18" s="14">
        <v>0</v>
      </c>
      <c r="L18" s="14">
        <v>0</v>
      </c>
      <c r="M18" s="14">
        <v>82.222873450043011</v>
      </c>
      <c r="N18" s="14">
        <v>0</v>
      </c>
      <c r="O18" s="14">
        <v>186</v>
      </c>
      <c r="P18" s="14">
        <v>0</v>
      </c>
      <c r="Q18" s="14">
        <v>200</v>
      </c>
      <c r="R18" s="14">
        <v>0</v>
      </c>
      <c r="S18" s="14">
        <v>0</v>
      </c>
      <c r="T18" s="14">
        <v>0</v>
      </c>
      <c r="U18" s="14">
        <v>269.49599491981752</v>
      </c>
      <c r="V18" s="14">
        <v>0</v>
      </c>
      <c r="W18" s="14">
        <v>0</v>
      </c>
      <c r="X18" s="14">
        <v>0</v>
      </c>
      <c r="Y18" s="14">
        <v>0</v>
      </c>
      <c r="Z18" s="14">
        <v>200</v>
      </c>
      <c r="AA18" s="14">
        <v>0</v>
      </c>
      <c r="AB18" s="14">
        <v>0</v>
      </c>
      <c r="AC18" s="14">
        <v>0</v>
      </c>
      <c r="AD18" s="14">
        <v>0</v>
      </c>
      <c r="AE18" s="14">
        <v>272</v>
      </c>
      <c r="AF18" s="14">
        <v>9</v>
      </c>
      <c r="AG18" s="14">
        <v>0</v>
      </c>
      <c r="AH18" s="14">
        <v>0</v>
      </c>
      <c r="AI18" s="14">
        <v>0</v>
      </c>
      <c r="AJ18" s="14">
        <v>0</v>
      </c>
      <c r="AK18" s="14">
        <f t="shared" si="1"/>
        <v>6978.7324289698026</v>
      </c>
      <c r="AL18" s="14">
        <v>0</v>
      </c>
      <c r="AM18" s="14">
        <f t="shared" si="2"/>
        <v>0</v>
      </c>
      <c r="AN18" s="14">
        <v>1295</v>
      </c>
      <c r="AO18" s="14">
        <v>0</v>
      </c>
      <c r="AP18" s="14">
        <v>0</v>
      </c>
      <c r="AQ18" s="14">
        <v>1295</v>
      </c>
      <c r="AR18" s="14">
        <f t="shared" si="0"/>
        <v>8273.7324289698026</v>
      </c>
      <c r="AS18" s="14" t="s">
        <v>58</v>
      </c>
    </row>
    <row r="19" spans="1:45" x14ac:dyDescent="0.25">
      <c r="A19" s="14" t="s">
        <v>59</v>
      </c>
      <c r="B19" s="14">
        <v>1706</v>
      </c>
      <c r="C19" s="14">
        <v>75.342450359370631</v>
      </c>
      <c r="D19" s="14">
        <v>1744.3514579044306</v>
      </c>
      <c r="E19" s="14">
        <v>179.09396176520551</v>
      </c>
      <c r="F19" s="14">
        <v>0</v>
      </c>
      <c r="G19" s="14">
        <v>361.78008839255614</v>
      </c>
      <c r="H19" s="14">
        <v>153.64841706634334</v>
      </c>
      <c r="I19" s="14">
        <v>715</v>
      </c>
      <c r="J19" s="14">
        <v>79.787996413546125</v>
      </c>
      <c r="K19" s="14">
        <v>0</v>
      </c>
      <c r="L19" s="14">
        <v>0</v>
      </c>
      <c r="M19" s="14">
        <v>0</v>
      </c>
      <c r="N19" s="14">
        <v>0</v>
      </c>
      <c r="O19" s="14">
        <v>120.44032897558124</v>
      </c>
      <c r="P19" s="14">
        <v>0</v>
      </c>
      <c r="Q19" s="14">
        <v>97.411774362656203</v>
      </c>
      <c r="R19" s="14">
        <v>0</v>
      </c>
      <c r="S19" s="14">
        <v>0</v>
      </c>
      <c r="T19" s="14">
        <v>200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  <c r="AA19" s="14">
        <v>0</v>
      </c>
      <c r="AB19" s="14">
        <v>0</v>
      </c>
      <c r="AC19" s="14">
        <v>0</v>
      </c>
      <c r="AD19" s="14">
        <v>0</v>
      </c>
      <c r="AE19" s="14">
        <v>286</v>
      </c>
      <c r="AF19" s="14">
        <v>6</v>
      </c>
      <c r="AG19" s="14">
        <v>0</v>
      </c>
      <c r="AH19" s="14">
        <v>0</v>
      </c>
      <c r="AI19" s="14">
        <v>0</v>
      </c>
      <c r="AJ19" s="14">
        <v>0</v>
      </c>
      <c r="AK19" s="14">
        <f t="shared" si="1"/>
        <v>5724.8564752396896</v>
      </c>
      <c r="AL19" s="14">
        <v>0</v>
      </c>
      <c r="AM19" s="14">
        <f t="shared" si="2"/>
        <v>0</v>
      </c>
      <c r="AN19" s="14">
        <v>1377</v>
      </c>
      <c r="AO19" s="14">
        <v>0</v>
      </c>
      <c r="AP19" s="14">
        <v>0</v>
      </c>
      <c r="AQ19" s="14">
        <v>1377</v>
      </c>
      <c r="AR19" s="14">
        <f t="shared" si="0"/>
        <v>7101.8564752396896</v>
      </c>
      <c r="AS19" s="14" t="s">
        <v>59</v>
      </c>
    </row>
    <row r="20" spans="1:45" x14ac:dyDescent="0.25">
      <c r="A20" s="14" t="s">
        <v>60</v>
      </c>
      <c r="B20" s="14">
        <v>4278.4036909825845</v>
      </c>
      <c r="C20" s="14">
        <v>3144</v>
      </c>
      <c r="D20" s="14">
        <v>521.3484603131127</v>
      </c>
      <c r="E20" s="14">
        <v>147.19997634940353</v>
      </c>
      <c r="F20" s="14">
        <v>114.84612896497107</v>
      </c>
      <c r="G20" s="14">
        <v>356.82288736157005</v>
      </c>
      <c r="H20" s="14">
        <v>252.57181353707801</v>
      </c>
      <c r="I20" s="14">
        <v>455.06602021301012</v>
      </c>
      <c r="J20" s="14">
        <v>1573.8944276106224</v>
      </c>
      <c r="K20" s="14">
        <v>0</v>
      </c>
      <c r="L20" s="14">
        <v>0</v>
      </c>
      <c r="M20" s="14">
        <v>0</v>
      </c>
      <c r="N20" s="14">
        <v>0</v>
      </c>
      <c r="O20" s="14">
        <v>103.11775714404178</v>
      </c>
      <c r="P20" s="14">
        <v>95.942884047258943</v>
      </c>
      <c r="Q20" s="14">
        <v>83.401330577029015</v>
      </c>
      <c r="R20" s="14">
        <v>197.53828543590512</v>
      </c>
      <c r="S20" s="14">
        <v>200</v>
      </c>
      <c r="T20" s="14">
        <v>910.39104551550577</v>
      </c>
      <c r="U20" s="14">
        <v>0</v>
      </c>
      <c r="V20" s="14">
        <v>109.63371952945907</v>
      </c>
      <c r="W20" s="14">
        <v>0</v>
      </c>
      <c r="X20" s="14">
        <v>0</v>
      </c>
      <c r="Y20" s="14">
        <v>0</v>
      </c>
      <c r="Z20" s="14">
        <v>299.69489119437901</v>
      </c>
      <c r="AA20" s="14">
        <v>0</v>
      </c>
      <c r="AB20" s="14">
        <v>0</v>
      </c>
      <c r="AC20" s="14">
        <v>0</v>
      </c>
      <c r="AD20" s="14">
        <v>0</v>
      </c>
      <c r="AE20" s="14">
        <v>242</v>
      </c>
      <c r="AF20" s="14">
        <v>8</v>
      </c>
      <c r="AG20" s="14">
        <v>0</v>
      </c>
      <c r="AH20" s="14">
        <v>0</v>
      </c>
      <c r="AI20" s="14">
        <v>0</v>
      </c>
      <c r="AJ20" s="14">
        <v>0</v>
      </c>
      <c r="AK20" s="14">
        <f t="shared" si="1"/>
        <v>13093.87331877593</v>
      </c>
      <c r="AL20" s="14">
        <v>0</v>
      </c>
      <c r="AM20" s="14">
        <f t="shared" si="2"/>
        <v>0</v>
      </c>
      <c r="AN20" s="14">
        <v>0</v>
      </c>
      <c r="AO20" s="14">
        <v>0</v>
      </c>
      <c r="AP20" s="14">
        <v>2412.7717114263937</v>
      </c>
      <c r="AQ20" s="14">
        <v>2412.7717114263937</v>
      </c>
      <c r="AR20" s="14">
        <f t="shared" si="0"/>
        <v>15506.645030202324</v>
      </c>
      <c r="AS20" s="14" t="s">
        <v>60</v>
      </c>
    </row>
    <row r="21" spans="1:45" x14ac:dyDescent="0.25">
      <c r="A21" s="14" t="s">
        <v>61</v>
      </c>
      <c r="B21" s="14">
        <v>2397</v>
      </c>
      <c r="C21" s="14">
        <v>168.85782624955374</v>
      </c>
      <c r="D21" s="14">
        <v>88.851091972249037</v>
      </c>
      <c r="E21" s="14">
        <v>100.34654080749594</v>
      </c>
      <c r="F21" s="14">
        <v>156.58170677162761</v>
      </c>
      <c r="G21" s="14">
        <v>243.24693057480511</v>
      </c>
      <c r="H21" s="14">
        <v>1119.1618690851665</v>
      </c>
      <c r="I21" s="14">
        <v>155.10974288140446</v>
      </c>
      <c r="J21" s="14">
        <v>548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200</v>
      </c>
      <c r="Q21" s="14">
        <v>0</v>
      </c>
      <c r="R21" s="14">
        <v>0</v>
      </c>
      <c r="S21" s="14">
        <v>0</v>
      </c>
      <c r="T21" s="14">
        <v>200</v>
      </c>
      <c r="U21" s="14">
        <v>0</v>
      </c>
      <c r="V21" s="14">
        <v>0</v>
      </c>
      <c r="W21" s="14">
        <v>0</v>
      </c>
      <c r="X21" s="14">
        <v>0</v>
      </c>
      <c r="Y21" s="14">
        <v>0</v>
      </c>
      <c r="Z21" s="14">
        <v>466.04535943443074</v>
      </c>
      <c r="AA21" s="14">
        <v>0</v>
      </c>
      <c r="AB21" s="14">
        <v>0</v>
      </c>
      <c r="AC21" s="14">
        <v>0</v>
      </c>
      <c r="AD21" s="14">
        <v>0</v>
      </c>
      <c r="AE21" s="14">
        <v>0</v>
      </c>
      <c r="AF21" s="14">
        <v>8</v>
      </c>
      <c r="AG21" s="14">
        <v>0</v>
      </c>
      <c r="AH21" s="14">
        <v>0</v>
      </c>
      <c r="AI21" s="14">
        <v>0</v>
      </c>
      <c r="AJ21" s="14">
        <v>0</v>
      </c>
      <c r="AK21" s="14">
        <f t="shared" si="1"/>
        <v>5851.201067776733</v>
      </c>
      <c r="AL21" s="14">
        <v>0</v>
      </c>
      <c r="AM21" s="14">
        <f t="shared" si="2"/>
        <v>0</v>
      </c>
      <c r="AN21" s="14">
        <v>0</v>
      </c>
      <c r="AO21" s="14">
        <v>2888</v>
      </c>
      <c r="AP21" s="14">
        <v>0</v>
      </c>
      <c r="AQ21" s="14">
        <v>2888</v>
      </c>
      <c r="AR21" s="14">
        <f t="shared" si="0"/>
        <v>8739.2010677767321</v>
      </c>
      <c r="AS21" s="14" t="s">
        <v>61</v>
      </c>
    </row>
    <row r="22" spans="1:45" x14ac:dyDescent="0.25">
      <c r="A22" s="14" t="s">
        <v>62</v>
      </c>
      <c r="B22" s="14">
        <v>2442.6798479061122</v>
      </c>
      <c r="C22" s="14">
        <v>1185.2408177659261</v>
      </c>
      <c r="D22" s="14">
        <v>467.74530642548001</v>
      </c>
      <c r="E22" s="14">
        <v>176.08721302453208</v>
      </c>
      <c r="F22" s="14">
        <v>274.76817969175835</v>
      </c>
      <c r="G22" s="14">
        <v>995.97759311243249</v>
      </c>
      <c r="H22" s="14">
        <v>151.06886508163512</v>
      </c>
      <c r="I22" s="14">
        <v>136.09259530597578</v>
      </c>
      <c r="J22" s="14">
        <v>313.79384950324487</v>
      </c>
      <c r="K22" s="14">
        <v>0</v>
      </c>
      <c r="L22" s="14">
        <v>0</v>
      </c>
      <c r="M22" s="14">
        <v>70.466316944308616</v>
      </c>
      <c r="N22" s="14">
        <v>120.70823111710786</v>
      </c>
      <c r="O22" s="14">
        <v>116.8970756464027</v>
      </c>
      <c r="P22" s="14">
        <v>108.7634456453508</v>
      </c>
      <c r="Q22" s="14">
        <v>295</v>
      </c>
      <c r="R22" s="14">
        <v>0</v>
      </c>
      <c r="S22" s="14">
        <v>0</v>
      </c>
      <c r="T22" s="14">
        <v>155.57865656445219</v>
      </c>
      <c r="U22" s="14">
        <v>0</v>
      </c>
      <c r="V22" s="14">
        <v>0</v>
      </c>
      <c r="W22" s="14">
        <v>0</v>
      </c>
      <c r="X22" s="14">
        <v>0</v>
      </c>
      <c r="Y22" s="14">
        <v>0</v>
      </c>
      <c r="Z22" s="14">
        <v>339.7422261410581</v>
      </c>
      <c r="AA22" s="14">
        <v>0</v>
      </c>
      <c r="AB22" s="14">
        <v>0</v>
      </c>
      <c r="AC22" s="14">
        <v>0</v>
      </c>
      <c r="AD22" s="14">
        <v>0</v>
      </c>
      <c r="AE22" s="14">
        <v>49</v>
      </c>
      <c r="AF22" s="14">
        <v>5</v>
      </c>
      <c r="AG22" s="14">
        <v>0</v>
      </c>
      <c r="AH22" s="14">
        <v>0</v>
      </c>
      <c r="AI22" s="14">
        <v>0</v>
      </c>
      <c r="AJ22" s="14">
        <v>0</v>
      </c>
      <c r="AK22" s="14">
        <f t="shared" si="1"/>
        <v>7404.6102198757771</v>
      </c>
      <c r="AL22" s="14">
        <v>0</v>
      </c>
      <c r="AM22" s="14">
        <f t="shared" si="2"/>
        <v>0</v>
      </c>
      <c r="AN22" s="14">
        <v>0</v>
      </c>
      <c r="AO22" s="14">
        <v>0</v>
      </c>
      <c r="AP22" s="14">
        <v>2663.0091797619689</v>
      </c>
      <c r="AQ22" s="14">
        <v>2663.0091797619689</v>
      </c>
      <c r="AR22" s="14">
        <f t="shared" si="0"/>
        <v>10067.619399637746</v>
      </c>
      <c r="AS22" s="14" t="s">
        <v>62</v>
      </c>
    </row>
    <row r="23" spans="1:45" x14ac:dyDescent="0.25">
      <c r="A23" s="14" t="s">
        <v>63</v>
      </c>
      <c r="B23" s="14">
        <v>1613</v>
      </c>
      <c r="C23" s="14">
        <v>201.19431940825055</v>
      </c>
      <c r="D23" s="14">
        <v>529.33095773770117</v>
      </c>
      <c r="E23" s="14">
        <v>119.56303377315179</v>
      </c>
      <c r="F23" s="14">
        <v>466.4182677434996</v>
      </c>
      <c r="G23" s="14">
        <v>96.609677960313547</v>
      </c>
      <c r="H23" s="14">
        <v>205.15120328823485</v>
      </c>
      <c r="I23" s="14">
        <v>184.81346020937173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253</v>
      </c>
      <c r="R23" s="14">
        <v>0</v>
      </c>
      <c r="S23" s="14">
        <v>0</v>
      </c>
      <c r="T23" s="14">
        <v>0</v>
      </c>
      <c r="U23" s="14">
        <v>0</v>
      </c>
      <c r="V23" s="14">
        <v>0</v>
      </c>
      <c r="W23" s="14">
        <v>0</v>
      </c>
      <c r="X23" s="14">
        <v>0</v>
      </c>
      <c r="Y23" s="14">
        <v>0</v>
      </c>
      <c r="Z23" s="14">
        <v>368.40614280252737</v>
      </c>
      <c r="AA23" s="14">
        <v>0</v>
      </c>
      <c r="AB23" s="14">
        <v>0</v>
      </c>
      <c r="AC23" s="14">
        <v>0</v>
      </c>
      <c r="AD23" s="14">
        <v>0</v>
      </c>
      <c r="AE23" s="14">
        <v>0</v>
      </c>
      <c r="AF23" s="14">
        <v>7</v>
      </c>
      <c r="AG23" s="14">
        <v>0</v>
      </c>
      <c r="AH23" s="14">
        <v>0</v>
      </c>
      <c r="AI23" s="14">
        <v>0</v>
      </c>
      <c r="AJ23" s="14">
        <v>0</v>
      </c>
      <c r="AK23" s="14">
        <f t="shared" si="1"/>
        <v>4044.4870629230509</v>
      </c>
      <c r="AL23" s="14">
        <v>0</v>
      </c>
      <c r="AM23" s="14">
        <f t="shared" si="2"/>
        <v>0</v>
      </c>
      <c r="AN23" s="14">
        <v>0</v>
      </c>
      <c r="AO23" s="14">
        <v>2862</v>
      </c>
      <c r="AP23" s="14">
        <v>0</v>
      </c>
      <c r="AQ23" s="14">
        <v>2862</v>
      </c>
      <c r="AR23" s="14">
        <f t="shared" si="0"/>
        <v>6906.4870629230509</v>
      </c>
      <c r="AS23" s="14" t="s">
        <v>63</v>
      </c>
    </row>
    <row r="24" spans="1:45" x14ac:dyDescent="0.25">
      <c r="A24" s="14" t="s">
        <v>64</v>
      </c>
      <c r="B24" s="14">
        <v>3925</v>
      </c>
      <c r="C24" s="14">
        <v>1224</v>
      </c>
      <c r="D24" s="14">
        <v>230.61859240085732</v>
      </c>
      <c r="E24" s="14">
        <v>130.22787609941699</v>
      </c>
      <c r="F24" s="14">
        <v>101.60441478500633</v>
      </c>
      <c r="G24" s="14">
        <v>105.22711555890152</v>
      </c>
      <c r="H24" s="14">
        <v>200</v>
      </c>
      <c r="I24" s="14">
        <v>201.2985421841571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114.10083299061225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65</v>
      </c>
      <c r="AF24" s="14">
        <v>11</v>
      </c>
      <c r="AG24" s="14">
        <v>0</v>
      </c>
      <c r="AH24" s="14">
        <v>0</v>
      </c>
      <c r="AI24" s="14">
        <v>0</v>
      </c>
      <c r="AJ24" s="14">
        <v>0</v>
      </c>
      <c r="AK24" s="14">
        <f t="shared" si="1"/>
        <v>6308.0773740189506</v>
      </c>
      <c r="AL24" s="14">
        <v>0</v>
      </c>
      <c r="AM24" s="14">
        <f t="shared" si="2"/>
        <v>0</v>
      </c>
      <c r="AN24" s="14">
        <v>0</v>
      </c>
      <c r="AO24" s="14">
        <v>0</v>
      </c>
      <c r="AP24" s="14">
        <v>1282.5603659453163</v>
      </c>
      <c r="AQ24" s="14">
        <v>1282.5603659453163</v>
      </c>
      <c r="AR24" s="14">
        <f t="shared" si="0"/>
        <v>7590.637739964267</v>
      </c>
      <c r="AS24" s="14" t="s">
        <v>64</v>
      </c>
    </row>
    <row r="25" spans="1:45" x14ac:dyDescent="0.25">
      <c r="A25" s="14" t="s">
        <v>65</v>
      </c>
      <c r="B25" s="14">
        <v>1644</v>
      </c>
      <c r="C25" s="14">
        <v>561</v>
      </c>
      <c r="D25" s="14">
        <v>988.65507306655309</v>
      </c>
      <c r="E25" s="14">
        <v>53.169813958690597</v>
      </c>
      <c r="F25" s="14">
        <v>41.483344375333814</v>
      </c>
      <c r="G25" s="14">
        <v>85.924862253074522</v>
      </c>
      <c r="H25" s="14">
        <v>45.615484017127507</v>
      </c>
      <c r="I25" s="14">
        <v>328.74700436384308</v>
      </c>
      <c r="J25" s="14">
        <v>284.25165540801299</v>
      </c>
      <c r="K25" s="14">
        <v>200</v>
      </c>
      <c r="L25" s="14">
        <v>65.962631971479681</v>
      </c>
      <c r="M25" s="14">
        <v>0</v>
      </c>
      <c r="N25" s="14">
        <v>229.32479141419458</v>
      </c>
      <c r="O25" s="14">
        <v>111.04212712525302</v>
      </c>
      <c r="P25" s="14">
        <v>309.94764303079251</v>
      </c>
      <c r="Q25" s="14">
        <v>179.62107417470762</v>
      </c>
      <c r="R25" s="14">
        <v>0</v>
      </c>
      <c r="S25" s="14">
        <v>0</v>
      </c>
      <c r="T25" s="14">
        <v>187.90889090447448</v>
      </c>
      <c r="U25" s="14">
        <v>0</v>
      </c>
      <c r="V25" s="14">
        <v>178</v>
      </c>
      <c r="W25" s="14">
        <v>0</v>
      </c>
      <c r="X25" s="14">
        <v>0</v>
      </c>
      <c r="Y25" s="14">
        <v>0</v>
      </c>
      <c r="Z25" s="14">
        <v>645.4515522541692</v>
      </c>
      <c r="AA25" s="14">
        <v>0</v>
      </c>
      <c r="AB25" s="14">
        <v>0</v>
      </c>
      <c r="AC25" s="14">
        <v>0</v>
      </c>
      <c r="AD25" s="14">
        <v>0</v>
      </c>
      <c r="AE25" s="14">
        <v>332</v>
      </c>
      <c r="AF25" s="14">
        <v>15</v>
      </c>
      <c r="AG25" s="14">
        <v>0</v>
      </c>
      <c r="AH25" s="14">
        <v>0</v>
      </c>
      <c r="AI25" s="14">
        <v>0</v>
      </c>
      <c r="AJ25" s="14">
        <v>0</v>
      </c>
      <c r="AK25" s="14">
        <f t="shared" si="1"/>
        <v>6487.1059483177069</v>
      </c>
      <c r="AL25" s="14">
        <v>0</v>
      </c>
      <c r="AM25" s="14">
        <f t="shared" si="2"/>
        <v>0</v>
      </c>
      <c r="AN25" s="14">
        <v>0</v>
      </c>
      <c r="AO25" s="14">
        <v>0</v>
      </c>
      <c r="AP25" s="14">
        <v>6908.3364790732348</v>
      </c>
      <c r="AQ25" s="14">
        <v>6908.3364790732348</v>
      </c>
      <c r="AR25" s="14">
        <f t="shared" si="0"/>
        <v>13395.442427390943</v>
      </c>
      <c r="AS25" s="14" t="s">
        <v>65</v>
      </c>
    </row>
    <row r="26" spans="1:45" x14ac:dyDescent="0.25">
      <c r="A26" s="14" t="s">
        <v>66</v>
      </c>
      <c r="B26" s="14">
        <v>2827</v>
      </c>
      <c r="C26" s="14">
        <v>363.34135637642373</v>
      </c>
      <c r="D26" s="14">
        <v>1338.3029909142906</v>
      </c>
      <c r="E26" s="14">
        <v>431.84315532753203</v>
      </c>
      <c r="F26" s="14">
        <v>2416</v>
      </c>
      <c r="G26" s="14">
        <v>348.93919005697666</v>
      </c>
      <c r="H26" s="14">
        <v>740.97436432835946</v>
      </c>
      <c r="I26" s="14">
        <v>834.39698380395259</v>
      </c>
      <c r="J26" s="14">
        <v>1154.3404296452952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88.419609439147891</v>
      </c>
      <c r="Q26" s="14">
        <v>0</v>
      </c>
      <c r="R26" s="14">
        <v>0</v>
      </c>
      <c r="S26" s="14">
        <v>148.17797358329881</v>
      </c>
      <c r="T26" s="14">
        <v>190.77358542511357</v>
      </c>
      <c r="U26" s="14">
        <v>0</v>
      </c>
      <c r="V26" s="14">
        <v>151</v>
      </c>
      <c r="W26" s="14">
        <v>0</v>
      </c>
      <c r="X26" s="14">
        <v>0</v>
      </c>
      <c r="Y26" s="14">
        <v>0</v>
      </c>
      <c r="Z26" s="14">
        <v>276.19458695094312</v>
      </c>
      <c r="AA26" s="14">
        <v>0</v>
      </c>
      <c r="AB26" s="14">
        <v>0</v>
      </c>
      <c r="AC26" s="14">
        <v>0</v>
      </c>
      <c r="AD26" s="14">
        <v>0</v>
      </c>
      <c r="AE26" s="14">
        <v>283</v>
      </c>
      <c r="AF26" s="14">
        <v>15</v>
      </c>
      <c r="AG26" s="14">
        <v>0</v>
      </c>
      <c r="AH26" s="14">
        <v>0</v>
      </c>
      <c r="AI26" s="14">
        <v>0</v>
      </c>
      <c r="AJ26" s="14">
        <v>0</v>
      </c>
      <c r="AK26" s="14">
        <f t="shared" si="1"/>
        <v>11607.704225851334</v>
      </c>
      <c r="AL26" s="14">
        <v>0</v>
      </c>
      <c r="AM26" s="14">
        <f t="shared" si="2"/>
        <v>0</v>
      </c>
      <c r="AN26" s="14">
        <v>0</v>
      </c>
      <c r="AO26" s="14">
        <v>3385.7813631972303</v>
      </c>
      <c r="AP26" s="14">
        <v>0</v>
      </c>
      <c r="AQ26" s="14">
        <v>3385.7813631972303</v>
      </c>
      <c r="AR26" s="14">
        <f t="shared" si="0"/>
        <v>14993.485589048563</v>
      </c>
      <c r="AS26" s="14" t="s">
        <v>66</v>
      </c>
    </row>
    <row r="27" spans="1:45" x14ac:dyDescent="0.25">
      <c r="A27" s="14" t="s">
        <v>67</v>
      </c>
      <c r="B27" s="14">
        <v>8690</v>
      </c>
      <c r="C27" s="14">
        <v>1454</v>
      </c>
      <c r="D27" s="14">
        <v>958.81759514104226</v>
      </c>
      <c r="E27" s="14">
        <v>609.11340621898842</v>
      </c>
      <c r="F27" s="14">
        <v>1388</v>
      </c>
      <c r="G27" s="14">
        <v>402</v>
      </c>
      <c r="H27" s="14">
        <v>406.44411104957697</v>
      </c>
      <c r="I27" s="14">
        <v>1203.0679607726834</v>
      </c>
      <c r="J27" s="14">
        <v>603.03464036205696</v>
      </c>
      <c r="K27" s="14">
        <v>172.22791158464807</v>
      </c>
      <c r="L27" s="14">
        <v>91.592112793852792</v>
      </c>
      <c r="M27" s="14">
        <v>122</v>
      </c>
      <c r="N27" s="14">
        <v>109</v>
      </c>
      <c r="O27" s="14">
        <v>308.37408176565719</v>
      </c>
      <c r="P27" s="14">
        <v>516</v>
      </c>
      <c r="Q27" s="14">
        <v>249.41202608586218</v>
      </c>
      <c r="R27" s="14">
        <v>195</v>
      </c>
      <c r="S27" s="14">
        <v>956</v>
      </c>
      <c r="T27" s="14">
        <v>638</v>
      </c>
      <c r="U27" s="14">
        <v>205</v>
      </c>
      <c r="V27" s="14">
        <v>271</v>
      </c>
      <c r="W27" s="14">
        <v>269</v>
      </c>
      <c r="X27" s="14">
        <v>0</v>
      </c>
      <c r="Y27" s="14">
        <v>0</v>
      </c>
      <c r="Z27" s="14">
        <v>596</v>
      </c>
      <c r="AA27" s="14">
        <v>165</v>
      </c>
      <c r="AB27" s="14">
        <v>0</v>
      </c>
      <c r="AC27" s="14">
        <v>0</v>
      </c>
      <c r="AD27" s="14">
        <v>168</v>
      </c>
      <c r="AE27" s="14">
        <v>1201</v>
      </c>
      <c r="AF27" s="14">
        <v>12</v>
      </c>
      <c r="AG27" s="14">
        <v>0</v>
      </c>
      <c r="AH27" s="14">
        <v>0</v>
      </c>
      <c r="AI27" s="14">
        <v>0</v>
      </c>
      <c r="AJ27" s="14">
        <v>0</v>
      </c>
      <c r="AK27" s="14">
        <f t="shared" si="1"/>
        <v>21959.08384577437</v>
      </c>
      <c r="AL27" s="14">
        <v>0</v>
      </c>
      <c r="AM27" s="14">
        <f t="shared" si="2"/>
        <v>0</v>
      </c>
      <c r="AN27" s="14">
        <v>0</v>
      </c>
      <c r="AO27" s="14">
        <v>0</v>
      </c>
      <c r="AP27" s="14">
        <v>12465</v>
      </c>
      <c r="AQ27" s="14">
        <v>12465</v>
      </c>
      <c r="AR27" s="14">
        <f t="shared" si="0"/>
        <v>34424.083845774367</v>
      </c>
      <c r="AS27" s="14" t="s">
        <v>67</v>
      </c>
    </row>
    <row r="28" spans="1:45" x14ac:dyDescent="0.25">
      <c r="A28" s="14" t="s">
        <v>68</v>
      </c>
      <c r="B28" s="14">
        <v>1889</v>
      </c>
      <c r="C28" s="14">
        <v>516.42422973116925</v>
      </c>
      <c r="D28" s="14">
        <v>2193</v>
      </c>
      <c r="E28" s="14">
        <v>306.89359322979789</v>
      </c>
      <c r="F28" s="14">
        <v>280</v>
      </c>
      <c r="G28" s="14">
        <v>165.31804897862435</v>
      </c>
      <c r="H28" s="14">
        <v>87.76345545619202</v>
      </c>
      <c r="I28" s="14">
        <v>474.37795019904024</v>
      </c>
      <c r="J28" s="14">
        <v>729.19413324308982</v>
      </c>
      <c r="K28" s="14">
        <v>0</v>
      </c>
      <c r="L28" s="14">
        <v>0</v>
      </c>
      <c r="M28" s="14">
        <v>75.541352206100811</v>
      </c>
      <c r="N28" s="14">
        <v>129.40172548253688</v>
      </c>
      <c r="O28" s="14">
        <v>125.3160878302628</v>
      </c>
      <c r="P28" s="14">
        <v>116.59666789649266</v>
      </c>
      <c r="Q28" s="14">
        <v>101.3552734002191</v>
      </c>
      <c r="R28" s="14">
        <v>0</v>
      </c>
      <c r="S28" s="14">
        <v>195.39848779085099</v>
      </c>
      <c r="T28" s="14">
        <v>290</v>
      </c>
      <c r="U28" s="14">
        <v>0</v>
      </c>
      <c r="V28" s="14">
        <v>233</v>
      </c>
      <c r="W28" s="14">
        <v>0</v>
      </c>
      <c r="X28" s="14">
        <v>0</v>
      </c>
      <c r="Y28" s="14">
        <v>0</v>
      </c>
      <c r="Z28" s="14">
        <v>364.21070771287526</v>
      </c>
      <c r="AA28" s="14">
        <v>0</v>
      </c>
      <c r="AB28" s="14">
        <v>0</v>
      </c>
      <c r="AC28" s="14">
        <v>0</v>
      </c>
      <c r="AD28" s="14">
        <v>0</v>
      </c>
      <c r="AE28" s="14">
        <v>288</v>
      </c>
      <c r="AF28" s="14">
        <v>25</v>
      </c>
      <c r="AG28" s="14">
        <v>0</v>
      </c>
      <c r="AH28" s="14">
        <v>0</v>
      </c>
      <c r="AI28" s="14">
        <v>0</v>
      </c>
      <c r="AJ28" s="14">
        <v>0</v>
      </c>
      <c r="AK28" s="14">
        <f t="shared" si="1"/>
        <v>8585.7917131572503</v>
      </c>
      <c r="AL28" s="14">
        <v>0</v>
      </c>
      <c r="AM28" s="14">
        <f t="shared" si="2"/>
        <v>0</v>
      </c>
      <c r="AN28" s="14">
        <v>1914</v>
      </c>
      <c r="AO28" s="14">
        <v>0</v>
      </c>
      <c r="AP28" s="14">
        <v>0</v>
      </c>
      <c r="AQ28" s="14">
        <v>1914</v>
      </c>
      <c r="AR28" s="14">
        <f t="shared" si="0"/>
        <v>10499.79171315725</v>
      </c>
      <c r="AS28" s="14" t="s">
        <v>68</v>
      </c>
    </row>
    <row r="29" spans="1:45" x14ac:dyDescent="0.25">
      <c r="A29" s="14" t="s">
        <v>69</v>
      </c>
      <c r="B29" s="14">
        <v>1380</v>
      </c>
      <c r="C29" s="14">
        <v>275.83197556633729</v>
      </c>
      <c r="D29" s="14">
        <v>3358</v>
      </c>
      <c r="E29" s="14">
        <v>163.91768866711229</v>
      </c>
      <c r="F29" s="14">
        <v>0</v>
      </c>
      <c r="G29" s="14">
        <v>132.44925805558373</v>
      </c>
      <c r="H29" s="14">
        <v>281.25675644938002</v>
      </c>
      <c r="I29" s="14">
        <v>380.0613903320114</v>
      </c>
      <c r="J29" s="14">
        <v>592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224</v>
      </c>
      <c r="Q29" s="14">
        <v>297</v>
      </c>
      <c r="R29" s="14">
        <v>0</v>
      </c>
      <c r="S29" s="14">
        <v>0</v>
      </c>
      <c r="T29" s="14">
        <v>0</v>
      </c>
      <c r="U29" s="14">
        <v>0</v>
      </c>
      <c r="V29" s="14">
        <v>200</v>
      </c>
      <c r="W29" s="14">
        <v>0</v>
      </c>
      <c r="X29" s="14">
        <v>0</v>
      </c>
      <c r="Y29" s="14">
        <v>0</v>
      </c>
      <c r="Z29" s="14">
        <v>324.25138888695807</v>
      </c>
      <c r="AA29" s="14">
        <v>0</v>
      </c>
      <c r="AB29" s="14">
        <v>0</v>
      </c>
      <c r="AC29" s="14">
        <v>0</v>
      </c>
      <c r="AD29" s="14">
        <v>0</v>
      </c>
      <c r="AE29" s="14">
        <v>200</v>
      </c>
      <c r="AF29" s="14">
        <v>8</v>
      </c>
      <c r="AG29" s="14">
        <v>0</v>
      </c>
      <c r="AH29" s="14">
        <v>0</v>
      </c>
      <c r="AI29" s="14">
        <v>0</v>
      </c>
      <c r="AJ29" s="14">
        <v>0</v>
      </c>
      <c r="AK29" s="14">
        <f t="shared" si="1"/>
        <v>7816.7684579573834</v>
      </c>
      <c r="AL29" s="14">
        <v>0</v>
      </c>
      <c r="AM29" s="14">
        <f t="shared" si="2"/>
        <v>0</v>
      </c>
      <c r="AN29" s="14">
        <v>1911</v>
      </c>
      <c r="AO29" s="14">
        <v>0</v>
      </c>
      <c r="AP29" s="14">
        <v>0</v>
      </c>
      <c r="AQ29" s="14">
        <v>1911</v>
      </c>
      <c r="AR29" s="14">
        <f t="shared" si="0"/>
        <v>9727.7684579573834</v>
      </c>
      <c r="AS29" s="14" t="s">
        <v>69</v>
      </c>
    </row>
    <row r="30" spans="1:45" x14ac:dyDescent="0.25">
      <c r="A30" s="14" t="s">
        <v>70</v>
      </c>
      <c r="B30" s="14">
        <v>50389</v>
      </c>
      <c r="C30" s="14">
        <v>13542</v>
      </c>
      <c r="D30" s="14">
        <v>38012</v>
      </c>
      <c r="E30" s="14">
        <v>9626</v>
      </c>
      <c r="F30" s="14">
        <v>8337</v>
      </c>
      <c r="G30" s="14">
        <v>12192</v>
      </c>
      <c r="H30" s="14">
        <v>7482</v>
      </c>
      <c r="I30" s="14">
        <v>15718</v>
      </c>
      <c r="J30" s="14">
        <v>13746</v>
      </c>
      <c r="K30" s="14">
        <v>1098</v>
      </c>
      <c r="L30" s="14">
        <v>251</v>
      </c>
      <c r="M30" s="14">
        <v>1136</v>
      </c>
      <c r="N30" s="14">
        <v>1106</v>
      </c>
      <c r="O30" s="14">
        <v>2753</v>
      </c>
      <c r="P30" s="14">
        <v>2701</v>
      </c>
      <c r="Q30" s="14">
        <v>882</v>
      </c>
      <c r="R30" s="14">
        <v>837</v>
      </c>
      <c r="S30" s="14">
        <v>1259.2137122013919</v>
      </c>
      <c r="T30" s="14">
        <v>3838</v>
      </c>
      <c r="U30" s="14">
        <v>432</v>
      </c>
      <c r="V30" s="14">
        <v>873</v>
      </c>
      <c r="W30" s="14">
        <v>935</v>
      </c>
      <c r="X30" s="17">
        <v>474</v>
      </c>
      <c r="Y30" s="17">
        <v>158</v>
      </c>
      <c r="Z30" s="14">
        <v>4983</v>
      </c>
      <c r="AA30" s="14">
        <v>120</v>
      </c>
      <c r="AB30" s="14">
        <v>300</v>
      </c>
      <c r="AC30" s="14">
        <v>300</v>
      </c>
      <c r="AD30" s="14">
        <v>148</v>
      </c>
      <c r="AE30" s="14">
        <v>4696</v>
      </c>
      <c r="AF30" s="14">
        <v>12</v>
      </c>
      <c r="AG30" s="14">
        <v>186</v>
      </c>
      <c r="AH30" s="14">
        <v>300</v>
      </c>
      <c r="AI30" s="14">
        <v>185.66348628697338</v>
      </c>
      <c r="AJ30" s="14">
        <v>158</v>
      </c>
      <c r="AK30" s="14">
        <f t="shared" si="1"/>
        <v>199165.87719848836</v>
      </c>
      <c r="AL30" s="14">
        <v>0</v>
      </c>
      <c r="AM30" s="14">
        <f t="shared" si="2"/>
        <v>0</v>
      </c>
      <c r="AN30" s="14">
        <v>6027</v>
      </c>
      <c r="AO30" s="14">
        <v>0</v>
      </c>
      <c r="AP30" s="14">
        <v>0</v>
      </c>
      <c r="AQ30" s="14">
        <v>6027</v>
      </c>
      <c r="AR30" s="14">
        <f t="shared" si="0"/>
        <v>205192.87719848836</v>
      </c>
      <c r="AS30" s="14" t="s">
        <v>70</v>
      </c>
    </row>
    <row r="31" spans="1:45" x14ac:dyDescent="0.25">
      <c r="A31" s="14" t="s">
        <v>71</v>
      </c>
      <c r="B31" s="14">
        <v>8535</v>
      </c>
      <c r="C31" s="14">
        <v>1609</v>
      </c>
      <c r="D31" s="14">
        <v>339</v>
      </c>
      <c r="E31" s="14">
        <v>413.42895738399045</v>
      </c>
      <c r="F31" s="14">
        <v>1029</v>
      </c>
      <c r="G31" s="14">
        <v>501.09014264538206</v>
      </c>
      <c r="H31" s="14">
        <v>177.34463028607837</v>
      </c>
      <c r="I31" s="14">
        <v>319.52700493472099</v>
      </c>
      <c r="J31" s="14">
        <v>552.55913449928403</v>
      </c>
      <c r="K31" s="14">
        <v>100</v>
      </c>
      <c r="L31" s="14">
        <v>0</v>
      </c>
      <c r="M31" s="14">
        <v>76.131614101057451</v>
      </c>
      <c r="N31" s="14">
        <v>130.41283933559038</v>
      </c>
      <c r="O31" s="14">
        <v>126.29527749673095</v>
      </c>
      <c r="P31" s="14">
        <v>117.50772611994681</v>
      </c>
      <c r="Q31" s="14">
        <v>102.14723904544395</v>
      </c>
      <c r="R31" s="14">
        <v>0</v>
      </c>
      <c r="S31" s="14">
        <v>100</v>
      </c>
      <c r="T31" s="14">
        <v>963</v>
      </c>
      <c r="U31" s="14">
        <v>0</v>
      </c>
      <c r="V31" s="14">
        <v>134.27581644963902</v>
      </c>
      <c r="W31" s="14">
        <v>0</v>
      </c>
      <c r="X31" s="14">
        <v>0</v>
      </c>
      <c r="Y31" s="14">
        <v>0</v>
      </c>
      <c r="Z31" s="14">
        <v>267</v>
      </c>
      <c r="AA31" s="14">
        <v>0</v>
      </c>
      <c r="AB31" s="14">
        <v>0</v>
      </c>
      <c r="AC31" s="14">
        <v>0</v>
      </c>
      <c r="AD31" s="14">
        <v>0</v>
      </c>
      <c r="AE31" s="14">
        <v>350</v>
      </c>
      <c r="AF31" s="14">
        <v>6</v>
      </c>
      <c r="AG31" s="14">
        <v>0</v>
      </c>
      <c r="AH31" s="14">
        <v>0</v>
      </c>
      <c r="AI31" s="14">
        <v>0</v>
      </c>
      <c r="AJ31" s="14">
        <v>0</v>
      </c>
      <c r="AK31" s="14">
        <f t="shared" si="1"/>
        <v>15948.720382297864</v>
      </c>
      <c r="AL31" s="14">
        <v>0</v>
      </c>
      <c r="AM31" s="14">
        <f t="shared" si="2"/>
        <v>0</v>
      </c>
      <c r="AN31" s="14">
        <v>0</v>
      </c>
      <c r="AO31" s="14">
        <v>0</v>
      </c>
      <c r="AP31" s="14">
        <v>4076.5715754767152</v>
      </c>
      <c r="AQ31" s="14">
        <v>4076.5715754767152</v>
      </c>
      <c r="AR31" s="14">
        <f t="shared" si="0"/>
        <v>20025.291957774578</v>
      </c>
      <c r="AS31" s="14" t="s">
        <v>71</v>
      </c>
    </row>
    <row r="32" spans="1:45" x14ac:dyDescent="0.25">
      <c r="A32" s="14" t="s">
        <v>72</v>
      </c>
      <c r="B32" s="14">
        <v>4033</v>
      </c>
      <c r="C32" s="14">
        <v>506</v>
      </c>
      <c r="D32" s="14">
        <v>2806</v>
      </c>
      <c r="E32" s="14">
        <v>362.07093051003778</v>
      </c>
      <c r="F32" s="14">
        <v>94.163160011022597</v>
      </c>
      <c r="G32" s="14">
        <v>487.60271592713315</v>
      </c>
      <c r="H32" s="14">
        <v>103.54271539975029</v>
      </c>
      <c r="I32" s="14">
        <v>932.77968667900473</v>
      </c>
      <c r="J32" s="14">
        <v>430.1490877785958</v>
      </c>
      <c r="K32" s="14">
        <v>0</v>
      </c>
      <c r="L32" s="14">
        <v>0</v>
      </c>
      <c r="M32" s="14">
        <v>0</v>
      </c>
      <c r="N32" s="14">
        <v>100</v>
      </c>
      <c r="O32" s="14">
        <v>0</v>
      </c>
      <c r="P32" s="14">
        <v>103.34405806872151</v>
      </c>
      <c r="Q32" s="14">
        <v>0</v>
      </c>
      <c r="R32" s="14">
        <v>0</v>
      </c>
      <c r="S32" s="14">
        <v>519.56731782569682</v>
      </c>
      <c r="T32" s="14">
        <v>213.26745984652106</v>
      </c>
      <c r="U32" s="14">
        <v>0</v>
      </c>
      <c r="V32" s="14">
        <v>268</v>
      </c>
      <c r="W32" s="14">
        <v>100</v>
      </c>
      <c r="X32" s="14">
        <v>0</v>
      </c>
      <c r="Y32" s="14">
        <v>0</v>
      </c>
      <c r="Z32" s="14">
        <v>223</v>
      </c>
      <c r="AA32" s="14">
        <v>0</v>
      </c>
      <c r="AB32" s="14">
        <v>0</v>
      </c>
      <c r="AC32" s="14">
        <v>0</v>
      </c>
      <c r="AD32" s="14">
        <v>0</v>
      </c>
      <c r="AE32" s="14">
        <v>347</v>
      </c>
      <c r="AF32" s="14">
        <v>10</v>
      </c>
      <c r="AG32" s="14">
        <v>0</v>
      </c>
      <c r="AH32" s="14">
        <v>0</v>
      </c>
      <c r="AI32" s="14">
        <v>0</v>
      </c>
      <c r="AJ32" s="14">
        <v>0</v>
      </c>
      <c r="AK32" s="14">
        <f t="shared" si="1"/>
        <v>11639.487132046484</v>
      </c>
      <c r="AL32" s="14">
        <v>0</v>
      </c>
      <c r="AM32" s="14">
        <f t="shared" si="2"/>
        <v>0</v>
      </c>
      <c r="AN32" s="14">
        <v>2551</v>
      </c>
      <c r="AO32" s="14">
        <v>0</v>
      </c>
      <c r="AP32" s="14">
        <v>0</v>
      </c>
      <c r="AQ32" s="14">
        <v>2551</v>
      </c>
      <c r="AR32" s="14">
        <f t="shared" si="0"/>
        <v>14190.487132046484</v>
      </c>
      <c r="AS32" s="14" t="s">
        <v>72</v>
      </c>
    </row>
    <row r="33" spans="1:45" x14ac:dyDescent="0.25">
      <c r="A33" s="14" t="s">
        <v>73</v>
      </c>
      <c r="B33" s="14">
        <v>4315</v>
      </c>
      <c r="C33" s="14">
        <v>686.98544606698454</v>
      </c>
      <c r="D33" s="14">
        <v>568</v>
      </c>
      <c r="E33" s="14">
        <v>163.30096064611317</v>
      </c>
      <c r="F33" s="14">
        <v>127.4081942917593</v>
      </c>
      <c r="G33" s="14">
        <v>132</v>
      </c>
      <c r="H33" s="14">
        <v>100</v>
      </c>
      <c r="I33" s="14">
        <v>736</v>
      </c>
      <c r="J33" s="14">
        <v>145.50414021710571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  <c r="T33" s="14">
        <v>189</v>
      </c>
      <c r="U33" s="14">
        <v>0</v>
      </c>
      <c r="V33" s="14">
        <v>0</v>
      </c>
      <c r="W33" s="14">
        <v>0</v>
      </c>
      <c r="X33" s="14">
        <v>0</v>
      </c>
      <c r="Y33" s="14">
        <v>0</v>
      </c>
      <c r="Z33" s="14">
        <v>376</v>
      </c>
      <c r="AA33" s="14">
        <v>0</v>
      </c>
      <c r="AB33" s="14">
        <v>0</v>
      </c>
      <c r="AC33" s="14">
        <v>0</v>
      </c>
      <c r="AD33" s="14">
        <v>0</v>
      </c>
      <c r="AE33" s="14">
        <v>394</v>
      </c>
      <c r="AF33" s="14">
        <v>0</v>
      </c>
      <c r="AG33" s="14">
        <v>0</v>
      </c>
      <c r="AH33" s="14">
        <v>0</v>
      </c>
      <c r="AI33" s="14">
        <v>0</v>
      </c>
      <c r="AJ33" s="14">
        <v>0</v>
      </c>
      <c r="AK33" s="14">
        <f t="shared" si="1"/>
        <v>7933.1987412219623</v>
      </c>
      <c r="AL33" s="14">
        <v>0</v>
      </c>
      <c r="AM33" s="14">
        <f t="shared" si="2"/>
        <v>0</v>
      </c>
      <c r="AN33" s="14">
        <v>0</v>
      </c>
      <c r="AO33" s="14">
        <v>0</v>
      </c>
      <c r="AP33" s="14">
        <v>4567.4505310451141</v>
      </c>
      <c r="AQ33" s="14">
        <v>4567.4505310451141</v>
      </c>
      <c r="AR33" s="14">
        <f t="shared" si="0"/>
        <v>12500.649272267077</v>
      </c>
      <c r="AS33" s="14" t="s">
        <v>73</v>
      </c>
    </row>
    <row r="34" spans="1:45" x14ac:dyDescent="0.25">
      <c r="A34" s="14" t="s">
        <v>74</v>
      </c>
      <c r="B34" s="14">
        <v>4834</v>
      </c>
      <c r="C34" s="14">
        <v>2389</v>
      </c>
      <c r="D34" s="14">
        <v>1152</v>
      </c>
      <c r="E34" s="14">
        <v>565.41581385374809</v>
      </c>
      <c r="F34" s="14">
        <v>441.14013525753364</v>
      </c>
      <c r="G34" s="14">
        <v>243</v>
      </c>
      <c r="H34" s="14">
        <v>1434</v>
      </c>
      <c r="I34" s="14">
        <v>873.98629591209135</v>
      </c>
      <c r="J34" s="14">
        <v>478</v>
      </c>
      <c r="K34" s="14">
        <v>150</v>
      </c>
      <c r="L34" s="14">
        <v>0</v>
      </c>
      <c r="M34" s="14">
        <v>0</v>
      </c>
      <c r="N34" s="14">
        <v>231.13854203719774</v>
      </c>
      <c r="O34" s="14">
        <v>348</v>
      </c>
      <c r="P34" s="14">
        <v>154</v>
      </c>
      <c r="Q34" s="14">
        <v>258</v>
      </c>
      <c r="R34" s="14">
        <v>0</v>
      </c>
      <c r="S34" s="14">
        <v>947</v>
      </c>
      <c r="T34" s="14">
        <v>624.45358189784599</v>
      </c>
      <c r="U34" s="14">
        <v>121</v>
      </c>
      <c r="V34" s="14">
        <v>169</v>
      </c>
      <c r="W34" s="14">
        <v>0</v>
      </c>
      <c r="X34" s="14">
        <v>0</v>
      </c>
      <c r="Y34" s="14">
        <v>0</v>
      </c>
      <c r="Z34" s="14">
        <v>425</v>
      </c>
      <c r="AA34" s="14">
        <v>0</v>
      </c>
      <c r="AB34" s="14">
        <v>0</v>
      </c>
      <c r="AC34" s="14">
        <v>0</v>
      </c>
      <c r="AD34" s="14">
        <v>0</v>
      </c>
      <c r="AE34" s="14">
        <v>350</v>
      </c>
      <c r="AF34" s="14">
        <v>10</v>
      </c>
      <c r="AG34" s="14">
        <v>0</v>
      </c>
      <c r="AH34" s="14">
        <v>0</v>
      </c>
      <c r="AI34" s="14">
        <v>130</v>
      </c>
      <c r="AJ34" s="14">
        <v>0</v>
      </c>
      <c r="AK34" s="14">
        <f t="shared" si="1"/>
        <v>16328.134368958416</v>
      </c>
      <c r="AL34" s="14">
        <v>0</v>
      </c>
      <c r="AM34" s="14">
        <f t="shared" si="2"/>
        <v>0</v>
      </c>
      <c r="AN34" s="14">
        <v>0</v>
      </c>
      <c r="AO34" s="14">
        <v>3154</v>
      </c>
      <c r="AP34" s="14">
        <v>0</v>
      </c>
      <c r="AQ34" s="14">
        <v>3154</v>
      </c>
      <c r="AR34" s="14">
        <f t="shared" si="0"/>
        <v>19482.134368958417</v>
      </c>
      <c r="AS34" s="14" t="s">
        <v>74</v>
      </c>
    </row>
    <row r="35" spans="1:45" x14ac:dyDescent="0.25">
      <c r="A35" s="14" t="s">
        <v>75</v>
      </c>
      <c r="B35" s="14">
        <v>6270</v>
      </c>
      <c r="C35" s="14">
        <v>1723.6935645693291</v>
      </c>
      <c r="D35" s="14">
        <v>1006</v>
      </c>
      <c r="E35" s="14">
        <v>393</v>
      </c>
      <c r="F35" s="14">
        <v>352</v>
      </c>
      <c r="G35" s="14">
        <v>78.82712388277865</v>
      </c>
      <c r="H35" s="14">
        <v>251.08477211174295</v>
      </c>
      <c r="I35" s="14">
        <v>579</v>
      </c>
      <c r="J35" s="14">
        <v>622</v>
      </c>
      <c r="K35" s="14">
        <v>213</v>
      </c>
      <c r="L35" s="14">
        <v>83.286817768352833</v>
      </c>
      <c r="M35" s="14">
        <v>0</v>
      </c>
      <c r="N35" s="14">
        <v>0</v>
      </c>
      <c r="O35" s="14">
        <v>0</v>
      </c>
      <c r="P35" s="14">
        <v>130.45038830468715</v>
      </c>
      <c r="Q35" s="14">
        <v>113.39804996420516</v>
      </c>
      <c r="R35" s="14">
        <v>0</v>
      </c>
      <c r="S35" s="14">
        <v>218.61524060956413</v>
      </c>
      <c r="T35" s="14">
        <v>100</v>
      </c>
      <c r="U35" s="14">
        <v>100</v>
      </c>
      <c r="V35" s="14">
        <v>106</v>
      </c>
      <c r="W35" s="14">
        <v>0</v>
      </c>
      <c r="X35" s="14">
        <v>0</v>
      </c>
      <c r="Y35" s="14">
        <v>0</v>
      </c>
      <c r="Z35" s="14">
        <v>307</v>
      </c>
      <c r="AA35" s="14">
        <v>0</v>
      </c>
      <c r="AB35" s="14">
        <v>0</v>
      </c>
      <c r="AC35" s="14">
        <v>0</v>
      </c>
      <c r="AD35" s="14">
        <v>0</v>
      </c>
      <c r="AE35" s="14">
        <v>376</v>
      </c>
      <c r="AF35" s="14">
        <v>6</v>
      </c>
      <c r="AG35" s="14">
        <v>0</v>
      </c>
      <c r="AH35" s="14">
        <v>0</v>
      </c>
      <c r="AI35" s="14">
        <v>0</v>
      </c>
      <c r="AJ35" s="14">
        <v>0</v>
      </c>
      <c r="AK35" s="14">
        <f t="shared" si="1"/>
        <v>13029.355957210661</v>
      </c>
      <c r="AL35" s="14">
        <v>0</v>
      </c>
      <c r="AM35" s="14">
        <f t="shared" si="2"/>
        <v>0</v>
      </c>
      <c r="AN35" s="14">
        <v>0</v>
      </c>
      <c r="AO35" s="14">
        <v>0</v>
      </c>
      <c r="AP35" s="14">
        <v>10405</v>
      </c>
      <c r="AQ35" s="14">
        <v>10405</v>
      </c>
      <c r="AR35" s="14">
        <f t="shared" si="0"/>
        <v>23434.355957210661</v>
      </c>
      <c r="AS35" s="14" t="s">
        <v>75</v>
      </c>
    </row>
    <row r="36" spans="1:45" x14ac:dyDescent="0.25">
      <c r="A36" s="14" t="s">
        <v>76</v>
      </c>
      <c r="B36" s="14">
        <v>489</v>
      </c>
      <c r="C36" s="14">
        <v>79.82989656267965</v>
      </c>
      <c r="D36" s="14">
        <v>252.03357069668033</v>
      </c>
      <c r="E36" s="14">
        <v>474.40229162053936</v>
      </c>
      <c r="F36" s="14">
        <v>248</v>
      </c>
      <c r="G36" s="14">
        <v>76.66558997499564</v>
      </c>
      <c r="H36" s="14">
        <v>0</v>
      </c>
      <c r="I36" s="14">
        <v>146.66059613708995</v>
      </c>
      <c r="J36" s="14">
        <v>84.540222281802215</v>
      </c>
      <c r="K36" s="14">
        <v>0</v>
      </c>
      <c r="L36" s="14">
        <v>0</v>
      </c>
      <c r="M36" s="14">
        <v>0</v>
      </c>
      <c r="N36" s="14">
        <v>0</v>
      </c>
      <c r="O36" s="14">
        <v>128.96028854773701</v>
      </c>
      <c r="P36" s="14">
        <v>0</v>
      </c>
      <c r="Q36" s="14">
        <v>0</v>
      </c>
      <c r="R36" s="14">
        <v>0</v>
      </c>
      <c r="S36" s="14">
        <v>156</v>
      </c>
      <c r="T36" s="14">
        <v>0</v>
      </c>
      <c r="U36" s="14">
        <v>0</v>
      </c>
      <c r="V36" s="14">
        <v>0</v>
      </c>
      <c r="W36" s="14">
        <v>0</v>
      </c>
      <c r="X36" s="14">
        <v>0</v>
      </c>
      <c r="Y36" s="14">
        <v>0</v>
      </c>
      <c r="Z36" s="14">
        <v>0</v>
      </c>
      <c r="AA36" s="14">
        <v>0</v>
      </c>
      <c r="AB36" s="14">
        <v>0</v>
      </c>
      <c r="AC36" s="14">
        <v>0</v>
      </c>
      <c r="AD36" s="14">
        <v>0</v>
      </c>
      <c r="AE36" s="14">
        <v>0</v>
      </c>
      <c r="AF36" s="14">
        <v>5</v>
      </c>
      <c r="AG36" s="14">
        <v>0</v>
      </c>
      <c r="AH36" s="14">
        <v>0</v>
      </c>
      <c r="AI36" s="14">
        <v>0</v>
      </c>
      <c r="AJ36" s="14">
        <v>0</v>
      </c>
      <c r="AK36" s="14">
        <f t="shared" si="1"/>
        <v>2141.0924558215238</v>
      </c>
      <c r="AL36" s="14">
        <v>0</v>
      </c>
      <c r="AM36" s="14">
        <f t="shared" si="2"/>
        <v>0</v>
      </c>
      <c r="AN36" s="14">
        <v>0</v>
      </c>
      <c r="AO36" s="14">
        <v>860.10499410016087</v>
      </c>
      <c r="AP36" s="14">
        <v>0</v>
      </c>
      <c r="AQ36" s="14">
        <v>860.10499410016087</v>
      </c>
      <c r="AR36" s="14">
        <f t="shared" si="0"/>
        <v>3001.1974499216849</v>
      </c>
      <c r="AS36" s="14" t="s">
        <v>76</v>
      </c>
    </row>
    <row r="37" spans="1:45" x14ac:dyDescent="0.25">
      <c r="A37" s="14" t="s">
        <v>77</v>
      </c>
      <c r="B37" s="14">
        <v>102</v>
      </c>
      <c r="C37" s="14">
        <v>29.030577816334119</v>
      </c>
      <c r="D37" s="14">
        <v>30.551128092275231</v>
      </c>
      <c r="E37" s="14">
        <v>34.503796788271842</v>
      </c>
      <c r="F37" s="14">
        <v>0</v>
      </c>
      <c r="G37" s="14">
        <v>117</v>
      </c>
      <c r="H37" s="14">
        <v>0</v>
      </c>
      <c r="I37" s="14">
        <v>53.333926662485261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51</v>
      </c>
      <c r="P37" s="14">
        <v>50</v>
      </c>
      <c r="Q37" s="14">
        <v>0</v>
      </c>
      <c r="R37" s="14">
        <v>0</v>
      </c>
      <c r="S37" s="14">
        <v>0</v>
      </c>
      <c r="T37" s="14">
        <v>0</v>
      </c>
      <c r="U37" s="14">
        <v>100</v>
      </c>
      <c r="V37" s="14">
        <v>0</v>
      </c>
      <c r="W37" s="14">
        <v>0</v>
      </c>
      <c r="X37" s="14">
        <v>0</v>
      </c>
      <c r="Y37" s="14">
        <v>0</v>
      </c>
      <c r="Z37" s="14">
        <v>0</v>
      </c>
      <c r="AA37" s="14">
        <v>0</v>
      </c>
      <c r="AB37" s="14">
        <v>0</v>
      </c>
      <c r="AC37" s="14">
        <v>0</v>
      </c>
      <c r="AD37" s="14">
        <v>0</v>
      </c>
      <c r="AE37" s="14">
        <v>0</v>
      </c>
      <c r="AF37" s="14">
        <v>0</v>
      </c>
      <c r="AG37" s="14">
        <v>0</v>
      </c>
      <c r="AH37" s="14">
        <v>0</v>
      </c>
      <c r="AI37" s="14">
        <v>0</v>
      </c>
      <c r="AJ37" s="14">
        <v>0</v>
      </c>
      <c r="AK37" s="14">
        <f t="shared" si="1"/>
        <v>567.41942935936652</v>
      </c>
      <c r="AL37" s="14">
        <v>0</v>
      </c>
      <c r="AM37" s="14">
        <f t="shared" si="2"/>
        <v>0</v>
      </c>
      <c r="AN37" s="14">
        <v>0</v>
      </c>
      <c r="AO37" s="14">
        <v>0</v>
      </c>
      <c r="AP37" s="14">
        <v>435.36854900490704</v>
      </c>
      <c r="AQ37" s="14">
        <v>435.36854900490704</v>
      </c>
      <c r="AR37" s="14">
        <f t="shared" si="0"/>
        <v>1002.7879783642736</v>
      </c>
      <c r="AS37" s="14" t="s">
        <v>77</v>
      </c>
    </row>
    <row r="38" spans="1:45" x14ac:dyDescent="0.25">
      <c r="A38" s="14" t="s">
        <v>78</v>
      </c>
      <c r="B38" s="14">
        <v>1301</v>
      </c>
      <c r="C38" s="14">
        <v>960</v>
      </c>
      <c r="D38" s="14">
        <v>417.52162220071864</v>
      </c>
      <c r="E38" s="14">
        <v>78.590012364473836</v>
      </c>
      <c r="F38" s="14">
        <v>0</v>
      </c>
      <c r="G38" s="14">
        <v>571.52281865403995</v>
      </c>
      <c r="H38" s="14">
        <v>67.423998430815544</v>
      </c>
      <c r="I38" s="14">
        <v>750</v>
      </c>
      <c r="J38" s="14">
        <v>770.27650951043631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100</v>
      </c>
      <c r="Q38" s="14">
        <v>0</v>
      </c>
      <c r="R38" s="14">
        <v>0</v>
      </c>
      <c r="S38" s="14">
        <v>781</v>
      </c>
      <c r="T38" s="14">
        <v>100</v>
      </c>
      <c r="U38" s="14">
        <v>100</v>
      </c>
      <c r="V38" s="14">
        <v>96</v>
      </c>
      <c r="W38" s="14">
        <v>100</v>
      </c>
      <c r="X38" s="14">
        <v>0</v>
      </c>
      <c r="Y38" s="14">
        <v>0</v>
      </c>
      <c r="Z38" s="14">
        <v>356</v>
      </c>
      <c r="AA38" s="14">
        <v>0</v>
      </c>
      <c r="AB38" s="14">
        <v>0</v>
      </c>
      <c r="AC38" s="14">
        <v>0</v>
      </c>
      <c r="AD38" s="14">
        <v>0</v>
      </c>
      <c r="AE38" s="14">
        <v>367</v>
      </c>
      <c r="AF38" s="14">
        <v>5</v>
      </c>
      <c r="AG38" s="14">
        <v>0</v>
      </c>
      <c r="AH38" s="14">
        <v>0</v>
      </c>
      <c r="AI38" s="14">
        <v>0</v>
      </c>
      <c r="AJ38" s="14">
        <v>0</v>
      </c>
      <c r="AK38" s="14">
        <f t="shared" si="1"/>
        <v>6921.3349611604835</v>
      </c>
      <c r="AL38" s="14">
        <v>0</v>
      </c>
      <c r="AM38" s="14">
        <f t="shared" si="2"/>
        <v>0</v>
      </c>
      <c r="AN38" s="14">
        <v>0</v>
      </c>
      <c r="AO38" s="14">
        <v>0</v>
      </c>
      <c r="AP38" s="14">
        <v>1051.3715089919501</v>
      </c>
      <c r="AQ38" s="14">
        <v>1051.3715089919501</v>
      </c>
      <c r="AR38" s="14">
        <f t="shared" si="0"/>
        <v>7972.7064701524341</v>
      </c>
      <c r="AS38" s="14" t="s">
        <v>78</v>
      </c>
    </row>
    <row r="39" spans="1:45" x14ac:dyDescent="0.25">
      <c r="A39" s="14" t="s">
        <v>79</v>
      </c>
      <c r="B39" s="14">
        <v>3269</v>
      </c>
      <c r="C39" s="14">
        <v>2995</v>
      </c>
      <c r="D39" s="14">
        <v>1364</v>
      </c>
      <c r="E39" s="14">
        <v>1311.2048240685215</v>
      </c>
      <c r="F39" s="14">
        <v>113.66758946197332</v>
      </c>
      <c r="G39" s="14">
        <v>235.44080435729069</v>
      </c>
      <c r="H39" s="14">
        <v>249.9799468169727</v>
      </c>
      <c r="I39" s="14">
        <v>1026</v>
      </c>
      <c r="J39" s="14">
        <v>649</v>
      </c>
      <c r="K39" s="14">
        <v>130</v>
      </c>
      <c r="L39" s="14">
        <v>200</v>
      </c>
      <c r="M39" s="14">
        <v>0</v>
      </c>
      <c r="N39" s="14">
        <v>121.31281465810892</v>
      </c>
      <c r="O39" s="14">
        <v>117.48257049851767</v>
      </c>
      <c r="P39" s="14">
        <v>109.30820210885948</v>
      </c>
      <c r="Q39" s="14">
        <v>95.019548238420313</v>
      </c>
      <c r="R39" s="14">
        <v>0</v>
      </c>
      <c r="S39" s="14">
        <v>183.18411478249749</v>
      </c>
      <c r="T39" s="14">
        <v>257.44248672829752</v>
      </c>
      <c r="U39" s="14">
        <v>0</v>
      </c>
      <c r="V39" s="14">
        <v>124.90623865725351</v>
      </c>
      <c r="W39" s="14">
        <v>0</v>
      </c>
      <c r="X39" s="14">
        <v>0</v>
      </c>
      <c r="Y39" s="14">
        <v>0</v>
      </c>
      <c r="Z39" s="14">
        <v>241</v>
      </c>
      <c r="AA39" s="14">
        <v>0</v>
      </c>
      <c r="AB39" s="14">
        <v>0</v>
      </c>
      <c r="AC39" s="14">
        <v>0</v>
      </c>
      <c r="AD39" s="14">
        <v>0</v>
      </c>
      <c r="AE39" s="14">
        <v>274</v>
      </c>
      <c r="AF39" s="14">
        <v>5</v>
      </c>
      <c r="AG39" s="14">
        <v>45.049446530893917</v>
      </c>
      <c r="AH39" s="14">
        <v>0</v>
      </c>
      <c r="AI39" s="14">
        <v>0</v>
      </c>
      <c r="AJ39" s="14">
        <v>0</v>
      </c>
      <c r="AK39" s="14">
        <f t="shared" si="1"/>
        <v>13116.99858690761</v>
      </c>
      <c r="AL39" s="14">
        <v>0</v>
      </c>
      <c r="AM39" s="14">
        <f t="shared" si="2"/>
        <v>0</v>
      </c>
      <c r="AN39" s="14">
        <v>0</v>
      </c>
      <c r="AO39" s="14">
        <v>0</v>
      </c>
      <c r="AP39" s="14">
        <v>6784</v>
      </c>
      <c r="AQ39" s="14">
        <v>6784</v>
      </c>
      <c r="AR39" s="14">
        <f t="shared" si="0"/>
        <v>19900.998586907612</v>
      </c>
      <c r="AS39" s="14" t="s">
        <v>79</v>
      </c>
    </row>
    <row r="40" spans="1:45" x14ac:dyDescent="0.25">
      <c r="A40" s="14" t="s">
        <v>80</v>
      </c>
      <c r="B40" s="14">
        <v>2010</v>
      </c>
      <c r="C40" s="14">
        <v>814</v>
      </c>
      <c r="D40" s="14">
        <v>512.72581254957902</v>
      </c>
      <c r="E40" s="14">
        <v>72.382708712421291</v>
      </c>
      <c r="F40" s="14">
        <v>156</v>
      </c>
      <c r="G40" s="14">
        <v>58.486891457353352</v>
      </c>
      <c r="H40" s="14">
        <v>200</v>
      </c>
      <c r="I40" s="14">
        <v>447.53962606370487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0</v>
      </c>
      <c r="T40" s="14">
        <v>186</v>
      </c>
      <c r="U40" s="14">
        <v>0</v>
      </c>
      <c r="V40" s="14">
        <v>0</v>
      </c>
      <c r="W40" s="14">
        <v>0</v>
      </c>
      <c r="X40" s="14">
        <v>0</v>
      </c>
      <c r="Y40" s="14">
        <v>0</v>
      </c>
      <c r="Z40" s="14">
        <v>100</v>
      </c>
      <c r="AA40" s="14">
        <v>0</v>
      </c>
      <c r="AB40" s="14">
        <v>0</v>
      </c>
      <c r="AC40" s="14">
        <v>0</v>
      </c>
      <c r="AD40" s="14">
        <v>0</v>
      </c>
      <c r="AE40" s="14">
        <v>200</v>
      </c>
      <c r="AF40" s="14">
        <v>7</v>
      </c>
      <c r="AG40" s="14">
        <v>0</v>
      </c>
      <c r="AH40" s="14">
        <v>0</v>
      </c>
      <c r="AI40" s="14">
        <v>0</v>
      </c>
      <c r="AJ40" s="14">
        <v>0</v>
      </c>
      <c r="AK40" s="14">
        <f t="shared" si="1"/>
        <v>4764.1350387830589</v>
      </c>
      <c r="AL40" s="14">
        <v>0</v>
      </c>
      <c r="AM40" s="14">
        <f t="shared" si="2"/>
        <v>0</v>
      </c>
      <c r="AN40" s="14">
        <v>0</v>
      </c>
      <c r="AO40" s="14">
        <v>0</v>
      </c>
      <c r="AP40" s="14">
        <v>5646.1460451422217</v>
      </c>
      <c r="AQ40" s="14">
        <v>5646.1460451422217</v>
      </c>
      <c r="AR40" s="14">
        <f t="shared" si="0"/>
        <v>10410.281083925282</v>
      </c>
      <c r="AS40" s="14" t="s">
        <v>80</v>
      </c>
    </row>
    <row r="41" spans="1:45" x14ac:dyDescent="0.25">
      <c r="A41" s="14" t="s">
        <v>81</v>
      </c>
      <c r="B41" s="14">
        <v>3644</v>
      </c>
      <c r="C41" s="14">
        <v>2567</v>
      </c>
      <c r="D41" s="14">
        <v>687</v>
      </c>
      <c r="E41" s="14">
        <v>1350.503751403166</v>
      </c>
      <c r="F41" s="14">
        <v>524</v>
      </c>
      <c r="G41" s="14">
        <v>309</v>
      </c>
      <c r="H41" s="14">
        <v>144.82814049120043</v>
      </c>
      <c r="I41" s="14">
        <v>1174.234926033334</v>
      </c>
      <c r="J41" s="14">
        <v>1003</v>
      </c>
      <c r="K41" s="14">
        <v>0</v>
      </c>
      <c r="L41" s="14">
        <v>100</v>
      </c>
      <c r="M41" s="14">
        <v>0</v>
      </c>
      <c r="N41" s="14">
        <v>275.84645250881044</v>
      </c>
      <c r="O41" s="14">
        <v>89.045691215623322</v>
      </c>
      <c r="P41" s="14">
        <v>135</v>
      </c>
      <c r="Q41" s="14">
        <v>67</v>
      </c>
      <c r="R41" s="14">
        <v>0</v>
      </c>
      <c r="S41" s="14">
        <v>379</v>
      </c>
      <c r="T41" s="14">
        <v>189</v>
      </c>
      <c r="U41" s="14">
        <v>175.93429330874113</v>
      </c>
      <c r="V41" s="14">
        <v>94.672446399349809</v>
      </c>
      <c r="W41" s="14">
        <v>0</v>
      </c>
      <c r="X41" s="14">
        <v>0</v>
      </c>
      <c r="Y41" s="14">
        <v>0</v>
      </c>
      <c r="Z41" s="14">
        <v>209</v>
      </c>
      <c r="AA41" s="14">
        <v>0</v>
      </c>
      <c r="AB41" s="14">
        <v>0</v>
      </c>
      <c r="AC41" s="14">
        <v>0</v>
      </c>
      <c r="AD41" s="14">
        <v>0</v>
      </c>
      <c r="AE41" s="14">
        <v>2058</v>
      </c>
      <c r="AF41" s="14">
        <v>56</v>
      </c>
      <c r="AG41" s="14">
        <v>128</v>
      </c>
      <c r="AH41" s="14">
        <v>0</v>
      </c>
      <c r="AI41" s="14">
        <v>0</v>
      </c>
      <c r="AJ41" s="14">
        <v>0</v>
      </c>
      <c r="AK41" s="14">
        <f t="shared" si="1"/>
        <v>15360.065701360227</v>
      </c>
      <c r="AL41" s="14">
        <v>0</v>
      </c>
      <c r="AM41" s="14">
        <f t="shared" si="2"/>
        <v>0</v>
      </c>
      <c r="AN41" s="14">
        <v>0</v>
      </c>
      <c r="AO41" s="14">
        <v>0</v>
      </c>
      <c r="AP41" s="14">
        <v>4745.9085575649078</v>
      </c>
      <c r="AQ41" s="14">
        <v>4745.9085575649078</v>
      </c>
      <c r="AR41" s="14">
        <f t="shared" si="0"/>
        <v>20105.974258925133</v>
      </c>
      <c r="AS41" s="14" t="s">
        <v>81</v>
      </c>
    </row>
    <row r="42" spans="1:45" x14ac:dyDescent="0.25">
      <c r="A42" s="14" t="s">
        <v>82</v>
      </c>
      <c r="B42" s="14">
        <v>7891</v>
      </c>
      <c r="C42" s="14">
        <v>6995</v>
      </c>
      <c r="D42" s="14">
        <v>1913</v>
      </c>
      <c r="E42" s="14">
        <v>3726</v>
      </c>
      <c r="F42" s="14">
        <v>527</v>
      </c>
      <c r="G42" s="14">
        <v>1073</v>
      </c>
      <c r="H42" s="14">
        <v>266</v>
      </c>
      <c r="I42" s="14">
        <v>2082</v>
      </c>
      <c r="J42" s="14">
        <v>2123</v>
      </c>
      <c r="K42" s="14">
        <v>0</v>
      </c>
      <c r="L42" s="14">
        <v>150</v>
      </c>
      <c r="M42" s="14">
        <v>0</v>
      </c>
      <c r="N42" s="14">
        <v>933</v>
      </c>
      <c r="O42" s="14">
        <v>352</v>
      </c>
      <c r="P42" s="14">
        <v>143</v>
      </c>
      <c r="Q42" s="14">
        <v>300</v>
      </c>
      <c r="R42" s="14">
        <v>0</v>
      </c>
      <c r="S42" s="14">
        <v>300</v>
      </c>
      <c r="T42" s="14">
        <v>99</v>
      </c>
      <c r="U42" s="14">
        <v>100</v>
      </c>
      <c r="V42" s="14">
        <v>162</v>
      </c>
      <c r="W42" s="14">
        <v>0</v>
      </c>
      <c r="X42" s="14">
        <v>0</v>
      </c>
      <c r="Y42" s="14">
        <v>0</v>
      </c>
      <c r="Z42" s="14">
        <v>326</v>
      </c>
      <c r="AA42" s="14">
        <v>0</v>
      </c>
      <c r="AB42" s="14">
        <v>0</v>
      </c>
      <c r="AC42" s="14">
        <v>0</v>
      </c>
      <c r="AD42" s="14">
        <v>0</v>
      </c>
      <c r="AE42" s="14">
        <v>1458</v>
      </c>
      <c r="AF42" s="14">
        <v>6</v>
      </c>
      <c r="AG42" s="14">
        <v>100</v>
      </c>
      <c r="AH42" s="14">
        <v>0</v>
      </c>
      <c r="AI42" s="14">
        <v>0</v>
      </c>
      <c r="AJ42" s="14">
        <v>0</v>
      </c>
      <c r="AK42" s="14">
        <f t="shared" si="1"/>
        <v>31025</v>
      </c>
      <c r="AL42" s="14">
        <v>0</v>
      </c>
      <c r="AM42" s="14">
        <f t="shared" si="2"/>
        <v>0</v>
      </c>
      <c r="AN42" s="14">
        <v>0</v>
      </c>
      <c r="AO42" s="14">
        <v>0</v>
      </c>
      <c r="AP42" s="14">
        <v>3975</v>
      </c>
      <c r="AQ42" s="14">
        <v>3975</v>
      </c>
      <c r="AR42" s="14">
        <f t="shared" si="0"/>
        <v>35000</v>
      </c>
      <c r="AS42" s="14" t="s">
        <v>82</v>
      </c>
    </row>
    <row r="43" spans="1:45" x14ac:dyDescent="0.25">
      <c r="A43" s="14" t="s">
        <v>83</v>
      </c>
      <c r="B43" s="14">
        <f>SUM(B5:B42)</f>
        <v>182962.8399861792</v>
      </c>
      <c r="C43" s="14">
        <f t="shared" ref="C43:AP43" si="3">SUM(C5:C42)</f>
        <v>56874.318484693053</v>
      </c>
      <c r="D43" s="14">
        <f t="shared" si="3"/>
        <v>82000.739681058796</v>
      </c>
      <c r="E43" s="14">
        <f t="shared" si="3"/>
        <v>25356.132566722328</v>
      </c>
      <c r="F43" s="14">
        <f t="shared" si="3"/>
        <v>38844.808169548494</v>
      </c>
      <c r="G43" s="14">
        <f t="shared" si="3"/>
        <v>23999.644868814248</v>
      </c>
      <c r="H43" s="14">
        <f t="shared" si="3"/>
        <v>17200.174718545448</v>
      </c>
      <c r="I43" s="14">
        <f t="shared" si="3"/>
        <v>37999.742220951564</v>
      </c>
      <c r="J43" s="14">
        <f t="shared" si="3"/>
        <v>34364.912189591603</v>
      </c>
      <c r="K43" s="14">
        <f t="shared" si="3"/>
        <v>2846.5638430882163</v>
      </c>
      <c r="L43" s="14">
        <f t="shared" si="3"/>
        <v>1400.2111953630647</v>
      </c>
      <c r="M43" s="14">
        <f t="shared" si="3"/>
        <v>1899.7733418055136</v>
      </c>
      <c r="N43" s="14">
        <f t="shared" si="3"/>
        <v>4112.0796753717104</v>
      </c>
      <c r="O43" s="14">
        <f t="shared" si="3"/>
        <v>7116.8334651231553</v>
      </c>
      <c r="P43" s="14">
        <f t="shared" si="3"/>
        <v>6959.0885852438469</v>
      </c>
      <c r="Q43" s="14">
        <f t="shared" si="3"/>
        <v>4999.7716841225729</v>
      </c>
      <c r="R43" s="14">
        <f t="shared" si="3"/>
        <v>1599.5462634506775</v>
      </c>
      <c r="S43" s="14">
        <f t="shared" si="3"/>
        <v>8382.2600741790411</v>
      </c>
      <c r="T43" s="14">
        <f t="shared" si="3"/>
        <v>14391.731626380715</v>
      </c>
      <c r="U43" s="14">
        <f t="shared" si="3"/>
        <v>2688.5273261974762</v>
      </c>
      <c r="V43" s="14">
        <f t="shared" si="3"/>
        <v>4499.9139126310283</v>
      </c>
      <c r="W43" s="14">
        <f t="shared" si="3"/>
        <v>1740.1684005807633</v>
      </c>
      <c r="X43" s="17">
        <f t="shared" si="3"/>
        <v>474</v>
      </c>
      <c r="Y43" s="17">
        <f t="shared" si="3"/>
        <v>158</v>
      </c>
      <c r="Z43" s="14">
        <f t="shared" si="3"/>
        <v>16500.007985187563</v>
      </c>
      <c r="AA43" s="14">
        <f t="shared" si="3"/>
        <v>400</v>
      </c>
      <c r="AB43" s="14">
        <f t="shared" si="3"/>
        <v>300</v>
      </c>
      <c r="AC43" s="14">
        <f t="shared" si="3"/>
        <v>300</v>
      </c>
      <c r="AD43" s="14">
        <f t="shared" si="3"/>
        <v>316</v>
      </c>
      <c r="AE43" s="14">
        <f t="shared" si="3"/>
        <v>17823.702629694213</v>
      </c>
      <c r="AF43" s="14">
        <f t="shared" si="3"/>
        <v>364</v>
      </c>
      <c r="AG43" s="14">
        <f t="shared" si="3"/>
        <v>599.70155921928085</v>
      </c>
      <c r="AH43" s="14">
        <f t="shared" si="3"/>
        <v>300</v>
      </c>
      <c r="AI43" s="14">
        <f t="shared" si="3"/>
        <v>315.66348628697335</v>
      </c>
      <c r="AJ43" s="14">
        <f t="shared" si="3"/>
        <v>158</v>
      </c>
      <c r="AK43" s="14">
        <f t="shared" si="1"/>
        <v>600248.85794003063</v>
      </c>
      <c r="AL43" s="14">
        <f t="shared" si="3"/>
        <v>0</v>
      </c>
      <c r="AM43" s="14">
        <f t="shared" si="2"/>
        <v>0</v>
      </c>
      <c r="AN43" s="14">
        <f t="shared" si="3"/>
        <v>24760</v>
      </c>
      <c r="AO43" s="14">
        <f t="shared" si="3"/>
        <v>27846.514349453406</v>
      </c>
      <c r="AP43" s="14">
        <f t="shared" si="3"/>
        <v>97141.907338693287</v>
      </c>
      <c r="AQ43" s="14">
        <f>AN43+AO43+AP43</f>
        <v>149748.42168814669</v>
      </c>
      <c r="AR43" s="14">
        <f t="shared" si="0"/>
        <v>749997.27962817729</v>
      </c>
      <c r="AS43" s="14"/>
    </row>
  </sheetData>
  <mergeCells count="2">
    <mergeCell ref="A1:AO3"/>
    <mergeCell ref="AP1:AR3"/>
  </mergeCells>
  <pageMargins left="0.25" right="0.25" top="0.75" bottom="0.75" header="0.3" footer="0.3"/>
  <pageSetup paperSize="190" scale="66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5"/>
  <sheetViews>
    <sheetView topLeftCell="A34" workbookViewId="0">
      <selection activeCell="AQ51" sqref="AQ51"/>
    </sheetView>
  </sheetViews>
  <sheetFormatPr defaultColWidth="9.140625" defaultRowHeight="15" x14ac:dyDescent="0.25"/>
  <cols>
    <col min="1" max="1" width="13.85546875" style="18" customWidth="1"/>
    <col min="2" max="2" width="8" style="18" customWidth="1"/>
    <col min="3" max="9" width="7" style="18" bestFit="1" customWidth="1"/>
    <col min="10" max="10" width="7" style="18" customWidth="1"/>
    <col min="11" max="17" width="6" style="18" bestFit="1" customWidth="1"/>
    <col min="18" max="18" width="5" style="18" bestFit="1" customWidth="1"/>
    <col min="19" max="19" width="6" style="18" bestFit="1" customWidth="1"/>
    <col min="20" max="20" width="7" style="18" bestFit="1" customWidth="1"/>
    <col min="21" max="22" width="6" style="18" bestFit="1" customWidth="1"/>
    <col min="23" max="23" width="5" style="18" bestFit="1" customWidth="1"/>
    <col min="24" max="24" width="5" style="18" customWidth="1"/>
    <col min="25" max="25" width="4" style="18" bestFit="1" customWidth="1"/>
    <col min="26" max="26" width="6" style="18" bestFit="1" customWidth="1"/>
    <col min="27" max="27" width="5" style="18" bestFit="1" customWidth="1"/>
    <col min="28" max="28" width="4" style="18" customWidth="1"/>
    <col min="29" max="29" width="4" style="18" bestFit="1" customWidth="1"/>
    <col min="30" max="30" width="5" style="18" bestFit="1" customWidth="1"/>
    <col min="31" max="32" width="6" style="18" bestFit="1" customWidth="1"/>
    <col min="33" max="33" width="6" style="18" customWidth="1"/>
    <col min="34" max="34" width="4" style="18" bestFit="1" customWidth="1"/>
    <col min="35" max="35" width="5" style="18" bestFit="1" customWidth="1"/>
    <col min="36" max="36" width="4" style="18" bestFit="1" customWidth="1"/>
    <col min="37" max="37" width="8.140625" style="18" bestFit="1" customWidth="1"/>
    <col min="38" max="41" width="7" style="18" bestFit="1" customWidth="1"/>
    <col min="42" max="43" width="8" style="18" bestFit="1" customWidth="1"/>
    <col min="44" max="44" width="8" style="21" bestFit="1" customWidth="1"/>
    <col min="45" max="45" width="11.85546875" style="18" bestFit="1" customWidth="1"/>
    <col min="46" max="255" width="9.140625" style="18"/>
    <col min="256" max="256" width="14.140625" style="18" bestFit="1" customWidth="1"/>
    <col min="257" max="263" width="6.7109375" style="18" customWidth="1"/>
    <col min="264" max="264" width="6.85546875" style="18" customWidth="1"/>
    <col min="265" max="265" width="7" style="18" customWidth="1"/>
    <col min="266" max="266" width="5.85546875" style="18" customWidth="1"/>
    <col min="267" max="267" width="5.140625" style="18" customWidth="1"/>
    <col min="268" max="270" width="5.85546875" style="18" customWidth="1"/>
    <col min="271" max="272" width="6.140625" style="18" customWidth="1"/>
    <col min="273" max="273" width="5.140625" style="18" customWidth="1"/>
    <col min="274" max="274" width="5.85546875" style="18" customWidth="1"/>
    <col min="275" max="275" width="6" style="18" customWidth="1"/>
    <col min="276" max="277" width="5.7109375" style="18" customWidth="1"/>
    <col min="278" max="278" width="5.28515625" style="18" customWidth="1"/>
    <col min="279" max="279" width="5" style="18" customWidth="1"/>
    <col min="280" max="280" width="4.140625" style="18" customWidth="1"/>
    <col min="281" max="281" width="5.85546875" style="18" customWidth="1"/>
    <col min="282" max="282" width="4.7109375" style="18" customWidth="1"/>
    <col min="283" max="283" width="4" style="18" customWidth="1"/>
    <col min="284" max="284" width="3.7109375" style="18" customWidth="1"/>
    <col min="285" max="285" width="4" style="18" customWidth="1"/>
    <col min="286" max="286" width="6.5703125" style="18" customWidth="1"/>
    <col min="287" max="287" width="6.28515625" style="18" customWidth="1"/>
    <col min="288" max="288" width="6" style="18" customWidth="1"/>
    <col min="289" max="289" width="4.42578125" style="18" customWidth="1"/>
    <col min="290" max="290" width="4.85546875" style="18" customWidth="1"/>
    <col min="291" max="291" width="3.85546875" style="18" customWidth="1"/>
    <col min="292" max="292" width="7.7109375" style="18" customWidth="1"/>
    <col min="293" max="293" width="6.85546875" style="18" customWidth="1"/>
    <col min="294" max="294" width="4" style="18" customWidth="1"/>
    <col min="295" max="296" width="6.7109375" style="18" customWidth="1"/>
    <col min="297" max="297" width="7.5703125" style="18" customWidth="1"/>
    <col min="298" max="298" width="6.7109375" style="18" customWidth="1"/>
    <col min="299" max="299" width="7.85546875" style="18" customWidth="1"/>
    <col min="300" max="300" width="7.7109375" style="18" customWidth="1"/>
    <col min="301" max="301" width="11.85546875" style="18" bestFit="1" customWidth="1"/>
    <col min="302" max="511" width="9.140625" style="18"/>
    <col min="512" max="512" width="14.140625" style="18" bestFit="1" customWidth="1"/>
    <col min="513" max="519" width="6.7109375" style="18" customWidth="1"/>
    <col min="520" max="520" width="6.85546875" style="18" customWidth="1"/>
    <col min="521" max="521" width="7" style="18" customWidth="1"/>
    <col min="522" max="522" width="5.85546875" style="18" customWidth="1"/>
    <col min="523" max="523" width="5.140625" style="18" customWidth="1"/>
    <col min="524" max="526" width="5.85546875" style="18" customWidth="1"/>
    <col min="527" max="528" width="6.140625" style="18" customWidth="1"/>
    <col min="529" max="529" width="5.140625" style="18" customWidth="1"/>
    <col min="530" max="530" width="5.85546875" style="18" customWidth="1"/>
    <col min="531" max="531" width="6" style="18" customWidth="1"/>
    <col min="532" max="533" width="5.7109375" style="18" customWidth="1"/>
    <col min="534" max="534" width="5.28515625" style="18" customWidth="1"/>
    <col min="535" max="535" width="5" style="18" customWidth="1"/>
    <col min="536" max="536" width="4.140625" style="18" customWidth="1"/>
    <col min="537" max="537" width="5.85546875" style="18" customWidth="1"/>
    <col min="538" max="538" width="4.7109375" style="18" customWidth="1"/>
    <col min="539" max="539" width="4" style="18" customWidth="1"/>
    <col min="540" max="540" width="3.7109375" style="18" customWidth="1"/>
    <col min="541" max="541" width="4" style="18" customWidth="1"/>
    <col min="542" max="542" width="6.5703125" style="18" customWidth="1"/>
    <col min="543" max="543" width="6.28515625" style="18" customWidth="1"/>
    <col min="544" max="544" width="6" style="18" customWidth="1"/>
    <col min="545" max="545" width="4.42578125" style="18" customWidth="1"/>
    <col min="546" max="546" width="4.85546875" style="18" customWidth="1"/>
    <col min="547" max="547" width="3.85546875" style="18" customWidth="1"/>
    <col min="548" max="548" width="7.7109375" style="18" customWidth="1"/>
    <col min="549" max="549" width="6.85546875" style="18" customWidth="1"/>
    <col min="550" max="550" width="4" style="18" customWidth="1"/>
    <col min="551" max="552" width="6.7109375" style="18" customWidth="1"/>
    <col min="553" max="553" width="7.5703125" style="18" customWidth="1"/>
    <col min="554" max="554" width="6.7109375" style="18" customWidth="1"/>
    <col min="555" max="555" width="7.85546875" style="18" customWidth="1"/>
    <col min="556" max="556" width="7.7109375" style="18" customWidth="1"/>
    <col min="557" max="557" width="11.85546875" style="18" bestFit="1" customWidth="1"/>
    <col min="558" max="767" width="9.140625" style="18"/>
    <col min="768" max="768" width="14.140625" style="18" bestFit="1" customWidth="1"/>
    <col min="769" max="775" width="6.7109375" style="18" customWidth="1"/>
    <col min="776" max="776" width="6.85546875" style="18" customWidth="1"/>
    <col min="777" max="777" width="7" style="18" customWidth="1"/>
    <col min="778" max="778" width="5.85546875" style="18" customWidth="1"/>
    <col min="779" max="779" width="5.140625" style="18" customWidth="1"/>
    <col min="780" max="782" width="5.85546875" style="18" customWidth="1"/>
    <col min="783" max="784" width="6.140625" style="18" customWidth="1"/>
    <col min="785" max="785" width="5.140625" style="18" customWidth="1"/>
    <col min="786" max="786" width="5.85546875" style="18" customWidth="1"/>
    <col min="787" max="787" width="6" style="18" customWidth="1"/>
    <col min="788" max="789" width="5.7109375" style="18" customWidth="1"/>
    <col min="790" max="790" width="5.28515625" style="18" customWidth="1"/>
    <col min="791" max="791" width="5" style="18" customWidth="1"/>
    <col min="792" max="792" width="4.140625" style="18" customWidth="1"/>
    <col min="793" max="793" width="5.85546875" style="18" customWidth="1"/>
    <col min="794" max="794" width="4.7109375" style="18" customWidth="1"/>
    <col min="795" max="795" width="4" style="18" customWidth="1"/>
    <col min="796" max="796" width="3.7109375" style="18" customWidth="1"/>
    <col min="797" max="797" width="4" style="18" customWidth="1"/>
    <col min="798" max="798" width="6.5703125" style="18" customWidth="1"/>
    <col min="799" max="799" width="6.28515625" style="18" customWidth="1"/>
    <col min="800" max="800" width="6" style="18" customWidth="1"/>
    <col min="801" max="801" width="4.42578125" style="18" customWidth="1"/>
    <col min="802" max="802" width="4.85546875" style="18" customWidth="1"/>
    <col min="803" max="803" width="3.85546875" style="18" customWidth="1"/>
    <col min="804" max="804" width="7.7109375" style="18" customWidth="1"/>
    <col min="805" max="805" width="6.85546875" style="18" customWidth="1"/>
    <col min="806" max="806" width="4" style="18" customWidth="1"/>
    <col min="807" max="808" width="6.7109375" style="18" customWidth="1"/>
    <col min="809" max="809" width="7.5703125" style="18" customWidth="1"/>
    <col min="810" max="810" width="6.7109375" style="18" customWidth="1"/>
    <col min="811" max="811" width="7.85546875" style="18" customWidth="1"/>
    <col min="812" max="812" width="7.7109375" style="18" customWidth="1"/>
    <col min="813" max="813" width="11.85546875" style="18" bestFit="1" customWidth="1"/>
    <col min="814" max="1023" width="9.140625" style="18"/>
    <col min="1024" max="1024" width="14.140625" style="18" bestFit="1" customWidth="1"/>
    <col min="1025" max="1031" width="6.7109375" style="18" customWidth="1"/>
    <col min="1032" max="1032" width="6.85546875" style="18" customWidth="1"/>
    <col min="1033" max="1033" width="7" style="18" customWidth="1"/>
    <col min="1034" max="1034" width="5.85546875" style="18" customWidth="1"/>
    <col min="1035" max="1035" width="5.140625" style="18" customWidth="1"/>
    <col min="1036" max="1038" width="5.85546875" style="18" customWidth="1"/>
    <col min="1039" max="1040" width="6.140625" style="18" customWidth="1"/>
    <col min="1041" max="1041" width="5.140625" style="18" customWidth="1"/>
    <col min="1042" max="1042" width="5.85546875" style="18" customWidth="1"/>
    <col min="1043" max="1043" width="6" style="18" customWidth="1"/>
    <col min="1044" max="1045" width="5.7109375" style="18" customWidth="1"/>
    <col min="1046" max="1046" width="5.28515625" style="18" customWidth="1"/>
    <col min="1047" max="1047" width="5" style="18" customWidth="1"/>
    <col min="1048" max="1048" width="4.140625" style="18" customWidth="1"/>
    <col min="1049" max="1049" width="5.85546875" style="18" customWidth="1"/>
    <col min="1050" max="1050" width="4.7109375" style="18" customWidth="1"/>
    <col min="1051" max="1051" width="4" style="18" customWidth="1"/>
    <col min="1052" max="1052" width="3.7109375" style="18" customWidth="1"/>
    <col min="1053" max="1053" width="4" style="18" customWidth="1"/>
    <col min="1054" max="1054" width="6.5703125" style="18" customWidth="1"/>
    <col min="1055" max="1055" width="6.28515625" style="18" customWidth="1"/>
    <col min="1056" max="1056" width="6" style="18" customWidth="1"/>
    <col min="1057" max="1057" width="4.42578125" style="18" customWidth="1"/>
    <col min="1058" max="1058" width="4.85546875" style="18" customWidth="1"/>
    <col min="1059" max="1059" width="3.85546875" style="18" customWidth="1"/>
    <col min="1060" max="1060" width="7.7109375" style="18" customWidth="1"/>
    <col min="1061" max="1061" width="6.85546875" style="18" customWidth="1"/>
    <col min="1062" max="1062" width="4" style="18" customWidth="1"/>
    <col min="1063" max="1064" width="6.7109375" style="18" customWidth="1"/>
    <col min="1065" max="1065" width="7.5703125" style="18" customWidth="1"/>
    <col min="1066" max="1066" width="6.7109375" style="18" customWidth="1"/>
    <col min="1067" max="1067" width="7.85546875" style="18" customWidth="1"/>
    <col min="1068" max="1068" width="7.7109375" style="18" customWidth="1"/>
    <col min="1069" max="1069" width="11.85546875" style="18" bestFit="1" customWidth="1"/>
    <col min="1070" max="1279" width="9.140625" style="18"/>
    <col min="1280" max="1280" width="14.140625" style="18" bestFit="1" customWidth="1"/>
    <col min="1281" max="1287" width="6.7109375" style="18" customWidth="1"/>
    <col min="1288" max="1288" width="6.85546875" style="18" customWidth="1"/>
    <col min="1289" max="1289" width="7" style="18" customWidth="1"/>
    <col min="1290" max="1290" width="5.85546875" style="18" customWidth="1"/>
    <col min="1291" max="1291" width="5.140625" style="18" customWidth="1"/>
    <col min="1292" max="1294" width="5.85546875" style="18" customWidth="1"/>
    <col min="1295" max="1296" width="6.140625" style="18" customWidth="1"/>
    <col min="1297" max="1297" width="5.140625" style="18" customWidth="1"/>
    <col min="1298" max="1298" width="5.85546875" style="18" customWidth="1"/>
    <col min="1299" max="1299" width="6" style="18" customWidth="1"/>
    <col min="1300" max="1301" width="5.7109375" style="18" customWidth="1"/>
    <col min="1302" max="1302" width="5.28515625" style="18" customWidth="1"/>
    <col min="1303" max="1303" width="5" style="18" customWidth="1"/>
    <col min="1304" max="1304" width="4.140625" style="18" customWidth="1"/>
    <col min="1305" max="1305" width="5.85546875" style="18" customWidth="1"/>
    <col min="1306" max="1306" width="4.7109375" style="18" customWidth="1"/>
    <col min="1307" max="1307" width="4" style="18" customWidth="1"/>
    <col min="1308" max="1308" width="3.7109375" style="18" customWidth="1"/>
    <col min="1309" max="1309" width="4" style="18" customWidth="1"/>
    <col min="1310" max="1310" width="6.5703125" style="18" customWidth="1"/>
    <col min="1311" max="1311" width="6.28515625" style="18" customWidth="1"/>
    <col min="1312" max="1312" width="6" style="18" customWidth="1"/>
    <col min="1313" max="1313" width="4.42578125" style="18" customWidth="1"/>
    <col min="1314" max="1314" width="4.85546875" style="18" customWidth="1"/>
    <col min="1315" max="1315" width="3.85546875" style="18" customWidth="1"/>
    <col min="1316" max="1316" width="7.7109375" style="18" customWidth="1"/>
    <col min="1317" max="1317" width="6.85546875" style="18" customWidth="1"/>
    <col min="1318" max="1318" width="4" style="18" customWidth="1"/>
    <col min="1319" max="1320" width="6.7109375" style="18" customWidth="1"/>
    <col min="1321" max="1321" width="7.5703125" style="18" customWidth="1"/>
    <col min="1322" max="1322" width="6.7109375" style="18" customWidth="1"/>
    <col min="1323" max="1323" width="7.85546875" style="18" customWidth="1"/>
    <col min="1324" max="1324" width="7.7109375" style="18" customWidth="1"/>
    <col min="1325" max="1325" width="11.85546875" style="18" bestFit="1" customWidth="1"/>
    <col min="1326" max="1535" width="9.140625" style="18"/>
    <col min="1536" max="1536" width="14.140625" style="18" bestFit="1" customWidth="1"/>
    <col min="1537" max="1543" width="6.7109375" style="18" customWidth="1"/>
    <col min="1544" max="1544" width="6.85546875" style="18" customWidth="1"/>
    <col min="1545" max="1545" width="7" style="18" customWidth="1"/>
    <col min="1546" max="1546" width="5.85546875" style="18" customWidth="1"/>
    <col min="1547" max="1547" width="5.140625" style="18" customWidth="1"/>
    <col min="1548" max="1550" width="5.85546875" style="18" customWidth="1"/>
    <col min="1551" max="1552" width="6.140625" style="18" customWidth="1"/>
    <col min="1553" max="1553" width="5.140625" style="18" customWidth="1"/>
    <col min="1554" max="1554" width="5.85546875" style="18" customWidth="1"/>
    <col min="1555" max="1555" width="6" style="18" customWidth="1"/>
    <col min="1556" max="1557" width="5.7109375" style="18" customWidth="1"/>
    <col min="1558" max="1558" width="5.28515625" style="18" customWidth="1"/>
    <col min="1559" max="1559" width="5" style="18" customWidth="1"/>
    <col min="1560" max="1560" width="4.140625" style="18" customWidth="1"/>
    <col min="1561" max="1561" width="5.85546875" style="18" customWidth="1"/>
    <col min="1562" max="1562" width="4.7109375" style="18" customWidth="1"/>
    <col min="1563" max="1563" width="4" style="18" customWidth="1"/>
    <col min="1564" max="1564" width="3.7109375" style="18" customWidth="1"/>
    <col min="1565" max="1565" width="4" style="18" customWidth="1"/>
    <col min="1566" max="1566" width="6.5703125" style="18" customWidth="1"/>
    <col min="1567" max="1567" width="6.28515625" style="18" customWidth="1"/>
    <col min="1568" max="1568" width="6" style="18" customWidth="1"/>
    <col min="1569" max="1569" width="4.42578125" style="18" customWidth="1"/>
    <col min="1570" max="1570" width="4.85546875" style="18" customWidth="1"/>
    <col min="1571" max="1571" width="3.85546875" style="18" customWidth="1"/>
    <col min="1572" max="1572" width="7.7109375" style="18" customWidth="1"/>
    <col min="1573" max="1573" width="6.85546875" style="18" customWidth="1"/>
    <col min="1574" max="1574" width="4" style="18" customWidth="1"/>
    <col min="1575" max="1576" width="6.7109375" style="18" customWidth="1"/>
    <col min="1577" max="1577" width="7.5703125" style="18" customWidth="1"/>
    <col min="1578" max="1578" width="6.7109375" style="18" customWidth="1"/>
    <col min="1579" max="1579" width="7.85546875" style="18" customWidth="1"/>
    <col min="1580" max="1580" width="7.7109375" style="18" customWidth="1"/>
    <col min="1581" max="1581" width="11.85546875" style="18" bestFit="1" customWidth="1"/>
    <col min="1582" max="1791" width="9.140625" style="18"/>
    <col min="1792" max="1792" width="14.140625" style="18" bestFit="1" customWidth="1"/>
    <col min="1793" max="1799" width="6.7109375" style="18" customWidth="1"/>
    <col min="1800" max="1800" width="6.85546875" style="18" customWidth="1"/>
    <col min="1801" max="1801" width="7" style="18" customWidth="1"/>
    <col min="1802" max="1802" width="5.85546875" style="18" customWidth="1"/>
    <col min="1803" max="1803" width="5.140625" style="18" customWidth="1"/>
    <col min="1804" max="1806" width="5.85546875" style="18" customWidth="1"/>
    <col min="1807" max="1808" width="6.140625" style="18" customWidth="1"/>
    <col min="1809" max="1809" width="5.140625" style="18" customWidth="1"/>
    <col min="1810" max="1810" width="5.85546875" style="18" customWidth="1"/>
    <col min="1811" max="1811" width="6" style="18" customWidth="1"/>
    <col min="1812" max="1813" width="5.7109375" style="18" customWidth="1"/>
    <col min="1814" max="1814" width="5.28515625" style="18" customWidth="1"/>
    <col min="1815" max="1815" width="5" style="18" customWidth="1"/>
    <col min="1816" max="1816" width="4.140625" style="18" customWidth="1"/>
    <col min="1817" max="1817" width="5.85546875" style="18" customWidth="1"/>
    <col min="1818" max="1818" width="4.7109375" style="18" customWidth="1"/>
    <col min="1819" max="1819" width="4" style="18" customWidth="1"/>
    <col min="1820" max="1820" width="3.7109375" style="18" customWidth="1"/>
    <col min="1821" max="1821" width="4" style="18" customWidth="1"/>
    <col min="1822" max="1822" width="6.5703125" style="18" customWidth="1"/>
    <col min="1823" max="1823" width="6.28515625" style="18" customWidth="1"/>
    <col min="1824" max="1824" width="6" style="18" customWidth="1"/>
    <col min="1825" max="1825" width="4.42578125" style="18" customWidth="1"/>
    <col min="1826" max="1826" width="4.85546875" style="18" customWidth="1"/>
    <col min="1827" max="1827" width="3.85546875" style="18" customWidth="1"/>
    <col min="1828" max="1828" width="7.7109375" style="18" customWidth="1"/>
    <col min="1829" max="1829" width="6.85546875" style="18" customWidth="1"/>
    <col min="1830" max="1830" width="4" style="18" customWidth="1"/>
    <col min="1831" max="1832" width="6.7109375" style="18" customWidth="1"/>
    <col min="1833" max="1833" width="7.5703125" style="18" customWidth="1"/>
    <col min="1834" max="1834" width="6.7109375" style="18" customWidth="1"/>
    <col min="1835" max="1835" width="7.85546875" style="18" customWidth="1"/>
    <col min="1836" max="1836" width="7.7109375" style="18" customWidth="1"/>
    <col min="1837" max="1837" width="11.85546875" style="18" bestFit="1" customWidth="1"/>
    <col min="1838" max="2047" width="9.140625" style="18"/>
    <col min="2048" max="2048" width="14.140625" style="18" bestFit="1" customWidth="1"/>
    <col min="2049" max="2055" width="6.7109375" style="18" customWidth="1"/>
    <col min="2056" max="2056" width="6.85546875" style="18" customWidth="1"/>
    <col min="2057" max="2057" width="7" style="18" customWidth="1"/>
    <col min="2058" max="2058" width="5.85546875" style="18" customWidth="1"/>
    <col min="2059" max="2059" width="5.140625" style="18" customWidth="1"/>
    <col min="2060" max="2062" width="5.85546875" style="18" customWidth="1"/>
    <col min="2063" max="2064" width="6.140625" style="18" customWidth="1"/>
    <col min="2065" max="2065" width="5.140625" style="18" customWidth="1"/>
    <col min="2066" max="2066" width="5.85546875" style="18" customWidth="1"/>
    <col min="2067" max="2067" width="6" style="18" customWidth="1"/>
    <col min="2068" max="2069" width="5.7109375" style="18" customWidth="1"/>
    <col min="2070" max="2070" width="5.28515625" style="18" customWidth="1"/>
    <col min="2071" max="2071" width="5" style="18" customWidth="1"/>
    <col min="2072" max="2072" width="4.140625" style="18" customWidth="1"/>
    <col min="2073" max="2073" width="5.85546875" style="18" customWidth="1"/>
    <col min="2074" max="2074" width="4.7109375" style="18" customWidth="1"/>
    <col min="2075" max="2075" width="4" style="18" customWidth="1"/>
    <col min="2076" max="2076" width="3.7109375" style="18" customWidth="1"/>
    <col min="2077" max="2077" width="4" style="18" customWidth="1"/>
    <col min="2078" max="2078" width="6.5703125" style="18" customWidth="1"/>
    <col min="2079" max="2079" width="6.28515625" style="18" customWidth="1"/>
    <col min="2080" max="2080" width="6" style="18" customWidth="1"/>
    <col min="2081" max="2081" width="4.42578125" style="18" customWidth="1"/>
    <col min="2082" max="2082" width="4.85546875" style="18" customWidth="1"/>
    <col min="2083" max="2083" width="3.85546875" style="18" customWidth="1"/>
    <col min="2084" max="2084" width="7.7109375" style="18" customWidth="1"/>
    <col min="2085" max="2085" width="6.85546875" style="18" customWidth="1"/>
    <col min="2086" max="2086" width="4" style="18" customWidth="1"/>
    <col min="2087" max="2088" width="6.7109375" style="18" customWidth="1"/>
    <col min="2089" max="2089" width="7.5703125" style="18" customWidth="1"/>
    <col min="2090" max="2090" width="6.7109375" style="18" customWidth="1"/>
    <col min="2091" max="2091" width="7.85546875" style="18" customWidth="1"/>
    <col min="2092" max="2092" width="7.7109375" style="18" customWidth="1"/>
    <col min="2093" max="2093" width="11.85546875" style="18" bestFit="1" customWidth="1"/>
    <col min="2094" max="2303" width="9.140625" style="18"/>
    <col min="2304" max="2304" width="14.140625" style="18" bestFit="1" customWidth="1"/>
    <col min="2305" max="2311" width="6.7109375" style="18" customWidth="1"/>
    <col min="2312" max="2312" width="6.85546875" style="18" customWidth="1"/>
    <col min="2313" max="2313" width="7" style="18" customWidth="1"/>
    <col min="2314" max="2314" width="5.85546875" style="18" customWidth="1"/>
    <col min="2315" max="2315" width="5.140625" style="18" customWidth="1"/>
    <col min="2316" max="2318" width="5.85546875" style="18" customWidth="1"/>
    <col min="2319" max="2320" width="6.140625" style="18" customWidth="1"/>
    <col min="2321" max="2321" width="5.140625" style="18" customWidth="1"/>
    <col min="2322" max="2322" width="5.85546875" style="18" customWidth="1"/>
    <col min="2323" max="2323" width="6" style="18" customWidth="1"/>
    <col min="2324" max="2325" width="5.7109375" style="18" customWidth="1"/>
    <col min="2326" max="2326" width="5.28515625" style="18" customWidth="1"/>
    <col min="2327" max="2327" width="5" style="18" customWidth="1"/>
    <col min="2328" max="2328" width="4.140625" style="18" customWidth="1"/>
    <col min="2329" max="2329" width="5.85546875" style="18" customWidth="1"/>
    <col min="2330" max="2330" width="4.7109375" style="18" customWidth="1"/>
    <col min="2331" max="2331" width="4" style="18" customWidth="1"/>
    <col min="2332" max="2332" width="3.7109375" style="18" customWidth="1"/>
    <col min="2333" max="2333" width="4" style="18" customWidth="1"/>
    <col min="2334" max="2334" width="6.5703125" style="18" customWidth="1"/>
    <col min="2335" max="2335" width="6.28515625" style="18" customWidth="1"/>
    <col min="2336" max="2336" width="6" style="18" customWidth="1"/>
    <col min="2337" max="2337" width="4.42578125" style="18" customWidth="1"/>
    <col min="2338" max="2338" width="4.85546875" style="18" customWidth="1"/>
    <col min="2339" max="2339" width="3.85546875" style="18" customWidth="1"/>
    <col min="2340" max="2340" width="7.7109375" style="18" customWidth="1"/>
    <col min="2341" max="2341" width="6.85546875" style="18" customWidth="1"/>
    <col min="2342" max="2342" width="4" style="18" customWidth="1"/>
    <col min="2343" max="2344" width="6.7109375" style="18" customWidth="1"/>
    <col min="2345" max="2345" width="7.5703125" style="18" customWidth="1"/>
    <col min="2346" max="2346" width="6.7109375" style="18" customWidth="1"/>
    <col min="2347" max="2347" width="7.85546875" style="18" customWidth="1"/>
    <col min="2348" max="2348" width="7.7109375" style="18" customWidth="1"/>
    <col min="2349" max="2349" width="11.85546875" style="18" bestFit="1" customWidth="1"/>
    <col min="2350" max="2559" width="9.140625" style="18"/>
    <col min="2560" max="2560" width="14.140625" style="18" bestFit="1" customWidth="1"/>
    <col min="2561" max="2567" width="6.7109375" style="18" customWidth="1"/>
    <col min="2568" max="2568" width="6.85546875" style="18" customWidth="1"/>
    <col min="2569" max="2569" width="7" style="18" customWidth="1"/>
    <col min="2570" max="2570" width="5.85546875" style="18" customWidth="1"/>
    <col min="2571" max="2571" width="5.140625" style="18" customWidth="1"/>
    <col min="2572" max="2574" width="5.85546875" style="18" customWidth="1"/>
    <col min="2575" max="2576" width="6.140625" style="18" customWidth="1"/>
    <col min="2577" max="2577" width="5.140625" style="18" customWidth="1"/>
    <col min="2578" max="2578" width="5.85546875" style="18" customWidth="1"/>
    <col min="2579" max="2579" width="6" style="18" customWidth="1"/>
    <col min="2580" max="2581" width="5.7109375" style="18" customWidth="1"/>
    <col min="2582" max="2582" width="5.28515625" style="18" customWidth="1"/>
    <col min="2583" max="2583" width="5" style="18" customWidth="1"/>
    <col min="2584" max="2584" width="4.140625" style="18" customWidth="1"/>
    <col min="2585" max="2585" width="5.85546875" style="18" customWidth="1"/>
    <col min="2586" max="2586" width="4.7109375" style="18" customWidth="1"/>
    <col min="2587" max="2587" width="4" style="18" customWidth="1"/>
    <col min="2588" max="2588" width="3.7109375" style="18" customWidth="1"/>
    <col min="2589" max="2589" width="4" style="18" customWidth="1"/>
    <col min="2590" max="2590" width="6.5703125" style="18" customWidth="1"/>
    <col min="2591" max="2591" width="6.28515625" style="18" customWidth="1"/>
    <col min="2592" max="2592" width="6" style="18" customWidth="1"/>
    <col min="2593" max="2593" width="4.42578125" style="18" customWidth="1"/>
    <col min="2594" max="2594" width="4.85546875" style="18" customWidth="1"/>
    <col min="2595" max="2595" width="3.85546875" style="18" customWidth="1"/>
    <col min="2596" max="2596" width="7.7109375" style="18" customWidth="1"/>
    <col min="2597" max="2597" width="6.85546875" style="18" customWidth="1"/>
    <col min="2598" max="2598" width="4" style="18" customWidth="1"/>
    <col min="2599" max="2600" width="6.7109375" style="18" customWidth="1"/>
    <col min="2601" max="2601" width="7.5703125" style="18" customWidth="1"/>
    <col min="2602" max="2602" width="6.7109375" style="18" customWidth="1"/>
    <col min="2603" max="2603" width="7.85546875" style="18" customWidth="1"/>
    <col min="2604" max="2604" width="7.7109375" style="18" customWidth="1"/>
    <col min="2605" max="2605" width="11.85546875" style="18" bestFit="1" customWidth="1"/>
    <col min="2606" max="2815" width="9.140625" style="18"/>
    <col min="2816" max="2816" width="14.140625" style="18" bestFit="1" customWidth="1"/>
    <col min="2817" max="2823" width="6.7109375" style="18" customWidth="1"/>
    <col min="2824" max="2824" width="6.85546875" style="18" customWidth="1"/>
    <col min="2825" max="2825" width="7" style="18" customWidth="1"/>
    <col min="2826" max="2826" width="5.85546875" style="18" customWidth="1"/>
    <col min="2827" max="2827" width="5.140625" style="18" customWidth="1"/>
    <col min="2828" max="2830" width="5.85546875" style="18" customWidth="1"/>
    <col min="2831" max="2832" width="6.140625" style="18" customWidth="1"/>
    <col min="2833" max="2833" width="5.140625" style="18" customWidth="1"/>
    <col min="2834" max="2834" width="5.85546875" style="18" customWidth="1"/>
    <col min="2835" max="2835" width="6" style="18" customWidth="1"/>
    <col min="2836" max="2837" width="5.7109375" style="18" customWidth="1"/>
    <col min="2838" max="2838" width="5.28515625" style="18" customWidth="1"/>
    <col min="2839" max="2839" width="5" style="18" customWidth="1"/>
    <col min="2840" max="2840" width="4.140625" style="18" customWidth="1"/>
    <col min="2841" max="2841" width="5.85546875" style="18" customWidth="1"/>
    <col min="2842" max="2842" width="4.7109375" style="18" customWidth="1"/>
    <col min="2843" max="2843" width="4" style="18" customWidth="1"/>
    <col min="2844" max="2844" width="3.7109375" style="18" customWidth="1"/>
    <col min="2845" max="2845" width="4" style="18" customWidth="1"/>
    <col min="2846" max="2846" width="6.5703125" style="18" customWidth="1"/>
    <col min="2847" max="2847" width="6.28515625" style="18" customWidth="1"/>
    <col min="2848" max="2848" width="6" style="18" customWidth="1"/>
    <col min="2849" max="2849" width="4.42578125" style="18" customWidth="1"/>
    <col min="2850" max="2850" width="4.85546875" style="18" customWidth="1"/>
    <col min="2851" max="2851" width="3.85546875" style="18" customWidth="1"/>
    <col min="2852" max="2852" width="7.7109375" style="18" customWidth="1"/>
    <col min="2853" max="2853" width="6.85546875" style="18" customWidth="1"/>
    <col min="2854" max="2854" width="4" style="18" customWidth="1"/>
    <col min="2855" max="2856" width="6.7109375" style="18" customWidth="1"/>
    <col min="2857" max="2857" width="7.5703125" style="18" customWidth="1"/>
    <col min="2858" max="2858" width="6.7109375" style="18" customWidth="1"/>
    <col min="2859" max="2859" width="7.85546875" style="18" customWidth="1"/>
    <col min="2860" max="2860" width="7.7109375" style="18" customWidth="1"/>
    <col min="2861" max="2861" width="11.85546875" style="18" bestFit="1" customWidth="1"/>
    <col min="2862" max="3071" width="9.140625" style="18"/>
    <col min="3072" max="3072" width="14.140625" style="18" bestFit="1" customWidth="1"/>
    <col min="3073" max="3079" width="6.7109375" style="18" customWidth="1"/>
    <col min="3080" max="3080" width="6.85546875" style="18" customWidth="1"/>
    <col min="3081" max="3081" width="7" style="18" customWidth="1"/>
    <col min="3082" max="3082" width="5.85546875" style="18" customWidth="1"/>
    <col min="3083" max="3083" width="5.140625" style="18" customWidth="1"/>
    <col min="3084" max="3086" width="5.85546875" style="18" customWidth="1"/>
    <col min="3087" max="3088" width="6.140625" style="18" customWidth="1"/>
    <col min="3089" max="3089" width="5.140625" style="18" customWidth="1"/>
    <col min="3090" max="3090" width="5.85546875" style="18" customWidth="1"/>
    <col min="3091" max="3091" width="6" style="18" customWidth="1"/>
    <col min="3092" max="3093" width="5.7109375" style="18" customWidth="1"/>
    <col min="3094" max="3094" width="5.28515625" style="18" customWidth="1"/>
    <col min="3095" max="3095" width="5" style="18" customWidth="1"/>
    <col min="3096" max="3096" width="4.140625" style="18" customWidth="1"/>
    <col min="3097" max="3097" width="5.85546875" style="18" customWidth="1"/>
    <col min="3098" max="3098" width="4.7109375" style="18" customWidth="1"/>
    <col min="3099" max="3099" width="4" style="18" customWidth="1"/>
    <col min="3100" max="3100" width="3.7109375" style="18" customWidth="1"/>
    <col min="3101" max="3101" width="4" style="18" customWidth="1"/>
    <col min="3102" max="3102" width="6.5703125" style="18" customWidth="1"/>
    <col min="3103" max="3103" width="6.28515625" style="18" customWidth="1"/>
    <col min="3104" max="3104" width="6" style="18" customWidth="1"/>
    <col min="3105" max="3105" width="4.42578125" style="18" customWidth="1"/>
    <col min="3106" max="3106" width="4.85546875" style="18" customWidth="1"/>
    <col min="3107" max="3107" width="3.85546875" style="18" customWidth="1"/>
    <col min="3108" max="3108" width="7.7109375" style="18" customWidth="1"/>
    <col min="3109" max="3109" width="6.85546875" style="18" customWidth="1"/>
    <col min="3110" max="3110" width="4" style="18" customWidth="1"/>
    <col min="3111" max="3112" width="6.7109375" style="18" customWidth="1"/>
    <col min="3113" max="3113" width="7.5703125" style="18" customWidth="1"/>
    <col min="3114" max="3114" width="6.7109375" style="18" customWidth="1"/>
    <col min="3115" max="3115" width="7.85546875" style="18" customWidth="1"/>
    <col min="3116" max="3116" width="7.7109375" style="18" customWidth="1"/>
    <col min="3117" max="3117" width="11.85546875" style="18" bestFit="1" customWidth="1"/>
    <col min="3118" max="3327" width="9.140625" style="18"/>
    <col min="3328" max="3328" width="14.140625" style="18" bestFit="1" customWidth="1"/>
    <col min="3329" max="3335" width="6.7109375" style="18" customWidth="1"/>
    <col min="3336" max="3336" width="6.85546875" style="18" customWidth="1"/>
    <col min="3337" max="3337" width="7" style="18" customWidth="1"/>
    <col min="3338" max="3338" width="5.85546875" style="18" customWidth="1"/>
    <col min="3339" max="3339" width="5.140625" style="18" customWidth="1"/>
    <col min="3340" max="3342" width="5.85546875" style="18" customWidth="1"/>
    <col min="3343" max="3344" width="6.140625" style="18" customWidth="1"/>
    <col min="3345" max="3345" width="5.140625" style="18" customWidth="1"/>
    <col min="3346" max="3346" width="5.85546875" style="18" customWidth="1"/>
    <col min="3347" max="3347" width="6" style="18" customWidth="1"/>
    <col min="3348" max="3349" width="5.7109375" style="18" customWidth="1"/>
    <col min="3350" max="3350" width="5.28515625" style="18" customWidth="1"/>
    <col min="3351" max="3351" width="5" style="18" customWidth="1"/>
    <col min="3352" max="3352" width="4.140625" style="18" customWidth="1"/>
    <col min="3353" max="3353" width="5.85546875" style="18" customWidth="1"/>
    <col min="3354" max="3354" width="4.7109375" style="18" customWidth="1"/>
    <col min="3355" max="3355" width="4" style="18" customWidth="1"/>
    <col min="3356" max="3356" width="3.7109375" style="18" customWidth="1"/>
    <col min="3357" max="3357" width="4" style="18" customWidth="1"/>
    <col min="3358" max="3358" width="6.5703125" style="18" customWidth="1"/>
    <col min="3359" max="3359" width="6.28515625" style="18" customWidth="1"/>
    <col min="3360" max="3360" width="6" style="18" customWidth="1"/>
    <col min="3361" max="3361" width="4.42578125" style="18" customWidth="1"/>
    <col min="3362" max="3362" width="4.85546875" style="18" customWidth="1"/>
    <col min="3363" max="3363" width="3.85546875" style="18" customWidth="1"/>
    <col min="3364" max="3364" width="7.7109375" style="18" customWidth="1"/>
    <col min="3365" max="3365" width="6.85546875" style="18" customWidth="1"/>
    <col min="3366" max="3366" width="4" style="18" customWidth="1"/>
    <col min="3367" max="3368" width="6.7109375" style="18" customWidth="1"/>
    <col min="3369" max="3369" width="7.5703125" style="18" customWidth="1"/>
    <col min="3370" max="3370" width="6.7109375" style="18" customWidth="1"/>
    <col min="3371" max="3371" width="7.85546875" style="18" customWidth="1"/>
    <col min="3372" max="3372" width="7.7109375" style="18" customWidth="1"/>
    <col min="3373" max="3373" width="11.85546875" style="18" bestFit="1" customWidth="1"/>
    <col min="3374" max="3583" width="9.140625" style="18"/>
    <col min="3584" max="3584" width="14.140625" style="18" bestFit="1" customWidth="1"/>
    <col min="3585" max="3591" width="6.7109375" style="18" customWidth="1"/>
    <col min="3592" max="3592" width="6.85546875" style="18" customWidth="1"/>
    <col min="3593" max="3593" width="7" style="18" customWidth="1"/>
    <col min="3594" max="3594" width="5.85546875" style="18" customWidth="1"/>
    <col min="3595" max="3595" width="5.140625" style="18" customWidth="1"/>
    <col min="3596" max="3598" width="5.85546875" style="18" customWidth="1"/>
    <col min="3599" max="3600" width="6.140625" style="18" customWidth="1"/>
    <col min="3601" max="3601" width="5.140625" style="18" customWidth="1"/>
    <col min="3602" max="3602" width="5.85546875" style="18" customWidth="1"/>
    <col min="3603" max="3603" width="6" style="18" customWidth="1"/>
    <col min="3604" max="3605" width="5.7109375" style="18" customWidth="1"/>
    <col min="3606" max="3606" width="5.28515625" style="18" customWidth="1"/>
    <col min="3607" max="3607" width="5" style="18" customWidth="1"/>
    <col min="3608" max="3608" width="4.140625" style="18" customWidth="1"/>
    <col min="3609" max="3609" width="5.85546875" style="18" customWidth="1"/>
    <col min="3610" max="3610" width="4.7109375" style="18" customWidth="1"/>
    <col min="3611" max="3611" width="4" style="18" customWidth="1"/>
    <col min="3612" max="3612" width="3.7109375" style="18" customWidth="1"/>
    <col min="3613" max="3613" width="4" style="18" customWidth="1"/>
    <col min="3614" max="3614" width="6.5703125" style="18" customWidth="1"/>
    <col min="3615" max="3615" width="6.28515625" style="18" customWidth="1"/>
    <col min="3616" max="3616" width="6" style="18" customWidth="1"/>
    <col min="3617" max="3617" width="4.42578125" style="18" customWidth="1"/>
    <col min="3618" max="3618" width="4.85546875" style="18" customWidth="1"/>
    <col min="3619" max="3619" width="3.85546875" style="18" customWidth="1"/>
    <col min="3620" max="3620" width="7.7109375" style="18" customWidth="1"/>
    <col min="3621" max="3621" width="6.85546875" style="18" customWidth="1"/>
    <col min="3622" max="3622" width="4" style="18" customWidth="1"/>
    <col min="3623" max="3624" width="6.7109375" style="18" customWidth="1"/>
    <col min="3625" max="3625" width="7.5703125" style="18" customWidth="1"/>
    <col min="3626" max="3626" width="6.7109375" style="18" customWidth="1"/>
    <col min="3627" max="3627" width="7.85546875" style="18" customWidth="1"/>
    <col min="3628" max="3628" width="7.7109375" style="18" customWidth="1"/>
    <col min="3629" max="3629" width="11.85546875" style="18" bestFit="1" customWidth="1"/>
    <col min="3630" max="3839" width="9.140625" style="18"/>
    <col min="3840" max="3840" width="14.140625" style="18" bestFit="1" customWidth="1"/>
    <col min="3841" max="3847" width="6.7109375" style="18" customWidth="1"/>
    <col min="3848" max="3848" width="6.85546875" style="18" customWidth="1"/>
    <col min="3849" max="3849" width="7" style="18" customWidth="1"/>
    <col min="3850" max="3850" width="5.85546875" style="18" customWidth="1"/>
    <col min="3851" max="3851" width="5.140625" style="18" customWidth="1"/>
    <col min="3852" max="3854" width="5.85546875" style="18" customWidth="1"/>
    <col min="3855" max="3856" width="6.140625" style="18" customWidth="1"/>
    <col min="3857" max="3857" width="5.140625" style="18" customWidth="1"/>
    <col min="3858" max="3858" width="5.85546875" style="18" customWidth="1"/>
    <col min="3859" max="3859" width="6" style="18" customWidth="1"/>
    <col min="3860" max="3861" width="5.7109375" style="18" customWidth="1"/>
    <col min="3862" max="3862" width="5.28515625" style="18" customWidth="1"/>
    <col min="3863" max="3863" width="5" style="18" customWidth="1"/>
    <col min="3864" max="3864" width="4.140625" style="18" customWidth="1"/>
    <col min="3865" max="3865" width="5.85546875" style="18" customWidth="1"/>
    <col min="3866" max="3866" width="4.7109375" style="18" customWidth="1"/>
    <col min="3867" max="3867" width="4" style="18" customWidth="1"/>
    <col min="3868" max="3868" width="3.7109375" style="18" customWidth="1"/>
    <col min="3869" max="3869" width="4" style="18" customWidth="1"/>
    <col min="3870" max="3870" width="6.5703125" style="18" customWidth="1"/>
    <col min="3871" max="3871" width="6.28515625" style="18" customWidth="1"/>
    <col min="3872" max="3872" width="6" style="18" customWidth="1"/>
    <col min="3873" max="3873" width="4.42578125" style="18" customWidth="1"/>
    <col min="3874" max="3874" width="4.85546875" style="18" customWidth="1"/>
    <col min="3875" max="3875" width="3.85546875" style="18" customWidth="1"/>
    <col min="3876" max="3876" width="7.7109375" style="18" customWidth="1"/>
    <col min="3877" max="3877" width="6.85546875" style="18" customWidth="1"/>
    <col min="3878" max="3878" width="4" style="18" customWidth="1"/>
    <col min="3879" max="3880" width="6.7109375" style="18" customWidth="1"/>
    <col min="3881" max="3881" width="7.5703125" style="18" customWidth="1"/>
    <col min="3882" max="3882" width="6.7109375" style="18" customWidth="1"/>
    <col min="3883" max="3883" width="7.85546875" style="18" customWidth="1"/>
    <col min="3884" max="3884" width="7.7109375" style="18" customWidth="1"/>
    <col min="3885" max="3885" width="11.85546875" style="18" bestFit="1" customWidth="1"/>
    <col min="3886" max="4095" width="9.140625" style="18"/>
    <col min="4096" max="4096" width="14.140625" style="18" bestFit="1" customWidth="1"/>
    <col min="4097" max="4103" width="6.7109375" style="18" customWidth="1"/>
    <col min="4104" max="4104" width="6.85546875" style="18" customWidth="1"/>
    <col min="4105" max="4105" width="7" style="18" customWidth="1"/>
    <col min="4106" max="4106" width="5.85546875" style="18" customWidth="1"/>
    <col min="4107" max="4107" width="5.140625" style="18" customWidth="1"/>
    <col min="4108" max="4110" width="5.85546875" style="18" customWidth="1"/>
    <col min="4111" max="4112" width="6.140625" style="18" customWidth="1"/>
    <col min="4113" max="4113" width="5.140625" style="18" customWidth="1"/>
    <col min="4114" max="4114" width="5.85546875" style="18" customWidth="1"/>
    <col min="4115" max="4115" width="6" style="18" customWidth="1"/>
    <col min="4116" max="4117" width="5.7109375" style="18" customWidth="1"/>
    <col min="4118" max="4118" width="5.28515625" style="18" customWidth="1"/>
    <col min="4119" max="4119" width="5" style="18" customWidth="1"/>
    <col min="4120" max="4120" width="4.140625" style="18" customWidth="1"/>
    <col min="4121" max="4121" width="5.85546875" style="18" customWidth="1"/>
    <col min="4122" max="4122" width="4.7109375" style="18" customWidth="1"/>
    <col min="4123" max="4123" width="4" style="18" customWidth="1"/>
    <col min="4124" max="4124" width="3.7109375" style="18" customWidth="1"/>
    <col min="4125" max="4125" width="4" style="18" customWidth="1"/>
    <col min="4126" max="4126" width="6.5703125" style="18" customWidth="1"/>
    <col min="4127" max="4127" width="6.28515625" style="18" customWidth="1"/>
    <col min="4128" max="4128" width="6" style="18" customWidth="1"/>
    <col min="4129" max="4129" width="4.42578125" style="18" customWidth="1"/>
    <col min="4130" max="4130" width="4.85546875" style="18" customWidth="1"/>
    <col min="4131" max="4131" width="3.85546875" style="18" customWidth="1"/>
    <col min="4132" max="4132" width="7.7109375" style="18" customWidth="1"/>
    <col min="4133" max="4133" width="6.85546875" style="18" customWidth="1"/>
    <col min="4134" max="4134" width="4" style="18" customWidth="1"/>
    <col min="4135" max="4136" width="6.7109375" style="18" customWidth="1"/>
    <col min="4137" max="4137" width="7.5703125" style="18" customWidth="1"/>
    <col min="4138" max="4138" width="6.7109375" style="18" customWidth="1"/>
    <col min="4139" max="4139" width="7.85546875" style="18" customWidth="1"/>
    <col min="4140" max="4140" width="7.7109375" style="18" customWidth="1"/>
    <col min="4141" max="4141" width="11.85546875" style="18" bestFit="1" customWidth="1"/>
    <col min="4142" max="4351" width="9.140625" style="18"/>
    <col min="4352" max="4352" width="14.140625" style="18" bestFit="1" customWidth="1"/>
    <col min="4353" max="4359" width="6.7109375" style="18" customWidth="1"/>
    <col min="4360" max="4360" width="6.85546875" style="18" customWidth="1"/>
    <col min="4361" max="4361" width="7" style="18" customWidth="1"/>
    <col min="4362" max="4362" width="5.85546875" style="18" customWidth="1"/>
    <col min="4363" max="4363" width="5.140625" style="18" customWidth="1"/>
    <col min="4364" max="4366" width="5.85546875" style="18" customWidth="1"/>
    <col min="4367" max="4368" width="6.140625" style="18" customWidth="1"/>
    <col min="4369" max="4369" width="5.140625" style="18" customWidth="1"/>
    <col min="4370" max="4370" width="5.85546875" style="18" customWidth="1"/>
    <col min="4371" max="4371" width="6" style="18" customWidth="1"/>
    <col min="4372" max="4373" width="5.7109375" style="18" customWidth="1"/>
    <col min="4374" max="4374" width="5.28515625" style="18" customWidth="1"/>
    <col min="4375" max="4375" width="5" style="18" customWidth="1"/>
    <col min="4376" max="4376" width="4.140625" style="18" customWidth="1"/>
    <col min="4377" max="4377" width="5.85546875" style="18" customWidth="1"/>
    <col min="4378" max="4378" width="4.7109375" style="18" customWidth="1"/>
    <col min="4379" max="4379" width="4" style="18" customWidth="1"/>
    <col min="4380" max="4380" width="3.7109375" style="18" customWidth="1"/>
    <col min="4381" max="4381" width="4" style="18" customWidth="1"/>
    <col min="4382" max="4382" width="6.5703125" style="18" customWidth="1"/>
    <col min="4383" max="4383" width="6.28515625" style="18" customWidth="1"/>
    <col min="4384" max="4384" width="6" style="18" customWidth="1"/>
    <col min="4385" max="4385" width="4.42578125" style="18" customWidth="1"/>
    <col min="4386" max="4386" width="4.85546875" style="18" customWidth="1"/>
    <col min="4387" max="4387" width="3.85546875" style="18" customWidth="1"/>
    <col min="4388" max="4388" width="7.7109375" style="18" customWidth="1"/>
    <col min="4389" max="4389" width="6.85546875" style="18" customWidth="1"/>
    <col min="4390" max="4390" width="4" style="18" customWidth="1"/>
    <col min="4391" max="4392" width="6.7109375" style="18" customWidth="1"/>
    <col min="4393" max="4393" width="7.5703125" style="18" customWidth="1"/>
    <col min="4394" max="4394" width="6.7109375" style="18" customWidth="1"/>
    <col min="4395" max="4395" width="7.85546875" style="18" customWidth="1"/>
    <col min="4396" max="4396" width="7.7109375" style="18" customWidth="1"/>
    <col min="4397" max="4397" width="11.85546875" style="18" bestFit="1" customWidth="1"/>
    <col min="4398" max="4607" width="9.140625" style="18"/>
    <col min="4608" max="4608" width="14.140625" style="18" bestFit="1" customWidth="1"/>
    <col min="4609" max="4615" width="6.7109375" style="18" customWidth="1"/>
    <col min="4616" max="4616" width="6.85546875" style="18" customWidth="1"/>
    <col min="4617" max="4617" width="7" style="18" customWidth="1"/>
    <col min="4618" max="4618" width="5.85546875" style="18" customWidth="1"/>
    <col min="4619" max="4619" width="5.140625" style="18" customWidth="1"/>
    <col min="4620" max="4622" width="5.85546875" style="18" customWidth="1"/>
    <col min="4623" max="4624" width="6.140625" style="18" customWidth="1"/>
    <col min="4625" max="4625" width="5.140625" style="18" customWidth="1"/>
    <col min="4626" max="4626" width="5.85546875" style="18" customWidth="1"/>
    <col min="4627" max="4627" width="6" style="18" customWidth="1"/>
    <col min="4628" max="4629" width="5.7109375" style="18" customWidth="1"/>
    <col min="4630" max="4630" width="5.28515625" style="18" customWidth="1"/>
    <col min="4631" max="4631" width="5" style="18" customWidth="1"/>
    <col min="4632" max="4632" width="4.140625" style="18" customWidth="1"/>
    <col min="4633" max="4633" width="5.85546875" style="18" customWidth="1"/>
    <col min="4634" max="4634" width="4.7109375" style="18" customWidth="1"/>
    <col min="4635" max="4635" width="4" style="18" customWidth="1"/>
    <col min="4636" max="4636" width="3.7109375" style="18" customWidth="1"/>
    <col min="4637" max="4637" width="4" style="18" customWidth="1"/>
    <col min="4638" max="4638" width="6.5703125" style="18" customWidth="1"/>
    <col min="4639" max="4639" width="6.28515625" style="18" customWidth="1"/>
    <col min="4640" max="4640" width="6" style="18" customWidth="1"/>
    <col min="4641" max="4641" width="4.42578125" style="18" customWidth="1"/>
    <col min="4642" max="4642" width="4.85546875" style="18" customWidth="1"/>
    <col min="4643" max="4643" width="3.85546875" style="18" customWidth="1"/>
    <col min="4644" max="4644" width="7.7109375" style="18" customWidth="1"/>
    <col min="4645" max="4645" width="6.85546875" style="18" customWidth="1"/>
    <col min="4646" max="4646" width="4" style="18" customWidth="1"/>
    <col min="4647" max="4648" width="6.7109375" style="18" customWidth="1"/>
    <col min="4649" max="4649" width="7.5703125" style="18" customWidth="1"/>
    <col min="4650" max="4650" width="6.7109375" style="18" customWidth="1"/>
    <col min="4651" max="4651" width="7.85546875" style="18" customWidth="1"/>
    <col min="4652" max="4652" width="7.7109375" style="18" customWidth="1"/>
    <col min="4653" max="4653" width="11.85546875" style="18" bestFit="1" customWidth="1"/>
    <col min="4654" max="4863" width="9.140625" style="18"/>
    <col min="4864" max="4864" width="14.140625" style="18" bestFit="1" customWidth="1"/>
    <col min="4865" max="4871" width="6.7109375" style="18" customWidth="1"/>
    <col min="4872" max="4872" width="6.85546875" style="18" customWidth="1"/>
    <col min="4873" max="4873" width="7" style="18" customWidth="1"/>
    <col min="4874" max="4874" width="5.85546875" style="18" customWidth="1"/>
    <col min="4875" max="4875" width="5.140625" style="18" customWidth="1"/>
    <col min="4876" max="4878" width="5.85546875" style="18" customWidth="1"/>
    <col min="4879" max="4880" width="6.140625" style="18" customWidth="1"/>
    <col min="4881" max="4881" width="5.140625" style="18" customWidth="1"/>
    <col min="4882" max="4882" width="5.85546875" style="18" customWidth="1"/>
    <col min="4883" max="4883" width="6" style="18" customWidth="1"/>
    <col min="4884" max="4885" width="5.7109375" style="18" customWidth="1"/>
    <col min="4886" max="4886" width="5.28515625" style="18" customWidth="1"/>
    <col min="4887" max="4887" width="5" style="18" customWidth="1"/>
    <col min="4888" max="4888" width="4.140625" style="18" customWidth="1"/>
    <col min="4889" max="4889" width="5.85546875" style="18" customWidth="1"/>
    <col min="4890" max="4890" width="4.7109375" style="18" customWidth="1"/>
    <col min="4891" max="4891" width="4" style="18" customWidth="1"/>
    <col min="4892" max="4892" width="3.7109375" style="18" customWidth="1"/>
    <col min="4893" max="4893" width="4" style="18" customWidth="1"/>
    <col min="4894" max="4894" width="6.5703125" style="18" customWidth="1"/>
    <col min="4895" max="4895" width="6.28515625" style="18" customWidth="1"/>
    <col min="4896" max="4896" width="6" style="18" customWidth="1"/>
    <col min="4897" max="4897" width="4.42578125" style="18" customWidth="1"/>
    <col min="4898" max="4898" width="4.85546875" style="18" customWidth="1"/>
    <col min="4899" max="4899" width="3.85546875" style="18" customWidth="1"/>
    <col min="4900" max="4900" width="7.7109375" style="18" customWidth="1"/>
    <col min="4901" max="4901" width="6.85546875" style="18" customWidth="1"/>
    <col min="4902" max="4902" width="4" style="18" customWidth="1"/>
    <col min="4903" max="4904" width="6.7109375" style="18" customWidth="1"/>
    <col min="4905" max="4905" width="7.5703125" style="18" customWidth="1"/>
    <col min="4906" max="4906" width="6.7109375" style="18" customWidth="1"/>
    <col min="4907" max="4907" width="7.85546875" style="18" customWidth="1"/>
    <col min="4908" max="4908" width="7.7109375" style="18" customWidth="1"/>
    <col min="4909" max="4909" width="11.85546875" style="18" bestFit="1" customWidth="1"/>
    <col min="4910" max="5119" width="9.140625" style="18"/>
    <col min="5120" max="5120" width="14.140625" style="18" bestFit="1" customWidth="1"/>
    <col min="5121" max="5127" width="6.7109375" style="18" customWidth="1"/>
    <col min="5128" max="5128" width="6.85546875" style="18" customWidth="1"/>
    <col min="5129" max="5129" width="7" style="18" customWidth="1"/>
    <col min="5130" max="5130" width="5.85546875" style="18" customWidth="1"/>
    <col min="5131" max="5131" width="5.140625" style="18" customWidth="1"/>
    <col min="5132" max="5134" width="5.85546875" style="18" customWidth="1"/>
    <col min="5135" max="5136" width="6.140625" style="18" customWidth="1"/>
    <col min="5137" max="5137" width="5.140625" style="18" customWidth="1"/>
    <col min="5138" max="5138" width="5.85546875" style="18" customWidth="1"/>
    <col min="5139" max="5139" width="6" style="18" customWidth="1"/>
    <col min="5140" max="5141" width="5.7109375" style="18" customWidth="1"/>
    <col min="5142" max="5142" width="5.28515625" style="18" customWidth="1"/>
    <col min="5143" max="5143" width="5" style="18" customWidth="1"/>
    <col min="5144" max="5144" width="4.140625" style="18" customWidth="1"/>
    <col min="5145" max="5145" width="5.85546875" style="18" customWidth="1"/>
    <col min="5146" max="5146" width="4.7109375" style="18" customWidth="1"/>
    <col min="5147" max="5147" width="4" style="18" customWidth="1"/>
    <col min="5148" max="5148" width="3.7109375" style="18" customWidth="1"/>
    <col min="5149" max="5149" width="4" style="18" customWidth="1"/>
    <col min="5150" max="5150" width="6.5703125" style="18" customWidth="1"/>
    <col min="5151" max="5151" width="6.28515625" style="18" customWidth="1"/>
    <col min="5152" max="5152" width="6" style="18" customWidth="1"/>
    <col min="5153" max="5153" width="4.42578125" style="18" customWidth="1"/>
    <col min="5154" max="5154" width="4.85546875" style="18" customWidth="1"/>
    <col min="5155" max="5155" width="3.85546875" style="18" customWidth="1"/>
    <col min="5156" max="5156" width="7.7109375" style="18" customWidth="1"/>
    <col min="5157" max="5157" width="6.85546875" style="18" customWidth="1"/>
    <col min="5158" max="5158" width="4" style="18" customWidth="1"/>
    <col min="5159" max="5160" width="6.7109375" style="18" customWidth="1"/>
    <col min="5161" max="5161" width="7.5703125" style="18" customWidth="1"/>
    <col min="5162" max="5162" width="6.7109375" style="18" customWidth="1"/>
    <col min="5163" max="5163" width="7.85546875" style="18" customWidth="1"/>
    <col min="5164" max="5164" width="7.7109375" style="18" customWidth="1"/>
    <col min="5165" max="5165" width="11.85546875" style="18" bestFit="1" customWidth="1"/>
    <col min="5166" max="5375" width="9.140625" style="18"/>
    <col min="5376" max="5376" width="14.140625" style="18" bestFit="1" customWidth="1"/>
    <col min="5377" max="5383" width="6.7109375" style="18" customWidth="1"/>
    <col min="5384" max="5384" width="6.85546875" style="18" customWidth="1"/>
    <col min="5385" max="5385" width="7" style="18" customWidth="1"/>
    <col min="5386" max="5386" width="5.85546875" style="18" customWidth="1"/>
    <col min="5387" max="5387" width="5.140625" style="18" customWidth="1"/>
    <col min="5388" max="5390" width="5.85546875" style="18" customWidth="1"/>
    <col min="5391" max="5392" width="6.140625" style="18" customWidth="1"/>
    <col min="5393" max="5393" width="5.140625" style="18" customWidth="1"/>
    <col min="5394" max="5394" width="5.85546875" style="18" customWidth="1"/>
    <col min="5395" max="5395" width="6" style="18" customWidth="1"/>
    <col min="5396" max="5397" width="5.7109375" style="18" customWidth="1"/>
    <col min="5398" max="5398" width="5.28515625" style="18" customWidth="1"/>
    <col min="5399" max="5399" width="5" style="18" customWidth="1"/>
    <col min="5400" max="5400" width="4.140625" style="18" customWidth="1"/>
    <col min="5401" max="5401" width="5.85546875" style="18" customWidth="1"/>
    <col min="5402" max="5402" width="4.7109375" style="18" customWidth="1"/>
    <col min="5403" max="5403" width="4" style="18" customWidth="1"/>
    <col min="5404" max="5404" width="3.7109375" style="18" customWidth="1"/>
    <col min="5405" max="5405" width="4" style="18" customWidth="1"/>
    <col min="5406" max="5406" width="6.5703125" style="18" customWidth="1"/>
    <col min="5407" max="5407" width="6.28515625" style="18" customWidth="1"/>
    <col min="5408" max="5408" width="6" style="18" customWidth="1"/>
    <col min="5409" max="5409" width="4.42578125" style="18" customWidth="1"/>
    <col min="5410" max="5410" width="4.85546875" style="18" customWidth="1"/>
    <col min="5411" max="5411" width="3.85546875" style="18" customWidth="1"/>
    <col min="5412" max="5412" width="7.7109375" style="18" customWidth="1"/>
    <col min="5413" max="5413" width="6.85546875" style="18" customWidth="1"/>
    <col min="5414" max="5414" width="4" style="18" customWidth="1"/>
    <col min="5415" max="5416" width="6.7109375" style="18" customWidth="1"/>
    <col min="5417" max="5417" width="7.5703125" style="18" customWidth="1"/>
    <col min="5418" max="5418" width="6.7109375" style="18" customWidth="1"/>
    <col min="5419" max="5419" width="7.85546875" style="18" customWidth="1"/>
    <col min="5420" max="5420" width="7.7109375" style="18" customWidth="1"/>
    <col min="5421" max="5421" width="11.85546875" style="18" bestFit="1" customWidth="1"/>
    <col min="5422" max="5631" width="9.140625" style="18"/>
    <col min="5632" max="5632" width="14.140625" style="18" bestFit="1" customWidth="1"/>
    <col min="5633" max="5639" width="6.7109375" style="18" customWidth="1"/>
    <col min="5640" max="5640" width="6.85546875" style="18" customWidth="1"/>
    <col min="5641" max="5641" width="7" style="18" customWidth="1"/>
    <col min="5642" max="5642" width="5.85546875" style="18" customWidth="1"/>
    <col min="5643" max="5643" width="5.140625" style="18" customWidth="1"/>
    <col min="5644" max="5646" width="5.85546875" style="18" customWidth="1"/>
    <col min="5647" max="5648" width="6.140625" style="18" customWidth="1"/>
    <col min="5649" max="5649" width="5.140625" style="18" customWidth="1"/>
    <col min="5650" max="5650" width="5.85546875" style="18" customWidth="1"/>
    <col min="5651" max="5651" width="6" style="18" customWidth="1"/>
    <col min="5652" max="5653" width="5.7109375" style="18" customWidth="1"/>
    <col min="5654" max="5654" width="5.28515625" style="18" customWidth="1"/>
    <col min="5655" max="5655" width="5" style="18" customWidth="1"/>
    <col min="5656" max="5656" width="4.140625" style="18" customWidth="1"/>
    <col min="5657" max="5657" width="5.85546875" style="18" customWidth="1"/>
    <col min="5658" max="5658" width="4.7109375" style="18" customWidth="1"/>
    <col min="5659" max="5659" width="4" style="18" customWidth="1"/>
    <col min="5660" max="5660" width="3.7109375" style="18" customWidth="1"/>
    <col min="5661" max="5661" width="4" style="18" customWidth="1"/>
    <col min="5662" max="5662" width="6.5703125" style="18" customWidth="1"/>
    <col min="5663" max="5663" width="6.28515625" style="18" customWidth="1"/>
    <col min="5664" max="5664" width="6" style="18" customWidth="1"/>
    <col min="5665" max="5665" width="4.42578125" style="18" customWidth="1"/>
    <col min="5666" max="5666" width="4.85546875" style="18" customWidth="1"/>
    <col min="5667" max="5667" width="3.85546875" style="18" customWidth="1"/>
    <col min="5668" max="5668" width="7.7109375" style="18" customWidth="1"/>
    <col min="5669" max="5669" width="6.85546875" style="18" customWidth="1"/>
    <col min="5670" max="5670" width="4" style="18" customWidth="1"/>
    <col min="5671" max="5672" width="6.7109375" style="18" customWidth="1"/>
    <col min="5673" max="5673" width="7.5703125" style="18" customWidth="1"/>
    <col min="5674" max="5674" width="6.7109375" style="18" customWidth="1"/>
    <col min="5675" max="5675" width="7.85546875" style="18" customWidth="1"/>
    <col min="5676" max="5676" width="7.7109375" style="18" customWidth="1"/>
    <col min="5677" max="5677" width="11.85546875" style="18" bestFit="1" customWidth="1"/>
    <col min="5678" max="5887" width="9.140625" style="18"/>
    <col min="5888" max="5888" width="14.140625" style="18" bestFit="1" customWidth="1"/>
    <col min="5889" max="5895" width="6.7109375" style="18" customWidth="1"/>
    <col min="5896" max="5896" width="6.85546875" style="18" customWidth="1"/>
    <col min="5897" max="5897" width="7" style="18" customWidth="1"/>
    <col min="5898" max="5898" width="5.85546875" style="18" customWidth="1"/>
    <col min="5899" max="5899" width="5.140625" style="18" customWidth="1"/>
    <col min="5900" max="5902" width="5.85546875" style="18" customWidth="1"/>
    <col min="5903" max="5904" width="6.140625" style="18" customWidth="1"/>
    <col min="5905" max="5905" width="5.140625" style="18" customWidth="1"/>
    <col min="5906" max="5906" width="5.85546875" style="18" customWidth="1"/>
    <col min="5907" max="5907" width="6" style="18" customWidth="1"/>
    <col min="5908" max="5909" width="5.7109375" style="18" customWidth="1"/>
    <col min="5910" max="5910" width="5.28515625" style="18" customWidth="1"/>
    <col min="5911" max="5911" width="5" style="18" customWidth="1"/>
    <col min="5912" max="5912" width="4.140625" style="18" customWidth="1"/>
    <col min="5913" max="5913" width="5.85546875" style="18" customWidth="1"/>
    <col min="5914" max="5914" width="4.7109375" style="18" customWidth="1"/>
    <col min="5915" max="5915" width="4" style="18" customWidth="1"/>
    <col min="5916" max="5916" width="3.7109375" style="18" customWidth="1"/>
    <col min="5917" max="5917" width="4" style="18" customWidth="1"/>
    <col min="5918" max="5918" width="6.5703125" style="18" customWidth="1"/>
    <col min="5919" max="5919" width="6.28515625" style="18" customWidth="1"/>
    <col min="5920" max="5920" width="6" style="18" customWidth="1"/>
    <col min="5921" max="5921" width="4.42578125" style="18" customWidth="1"/>
    <col min="5922" max="5922" width="4.85546875" style="18" customWidth="1"/>
    <col min="5923" max="5923" width="3.85546875" style="18" customWidth="1"/>
    <col min="5924" max="5924" width="7.7109375" style="18" customWidth="1"/>
    <col min="5925" max="5925" width="6.85546875" style="18" customWidth="1"/>
    <col min="5926" max="5926" width="4" style="18" customWidth="1"/>
    <col min="5927" max="5928" width="6.7109375" style="18" customWidth="1"/>
    <col min="5929" max="5929" width="7.5703125" style="18" customWidth="1"/>
    <col min="5930" max="5930" width="6.7109375" style="18" customWidth="1"/>
    <col min="5931" max="5931" width="7.85546875" style="18" customWidth="1"/>
    <col min="5932" max="5932" width="7.7109375" style="18" customWidth="1"/>
    <col min="5933" max="5933" width="11.85546875" style="18" bestFit="1" customWidth="1"/>
    <col min="5934" max="6143" width="9.140625" style="18"/>
    <col min="6144" max="6144" width="14.140625" style="18" bestFit="1" customWidth="1"/>
    <col min="6145" max="6151" width="6.7109375" style="18" customWidth="1"/>
    <col min="6152" max="6152" width="6.85546875" style="18" customWidth="1"/>
    <col min="6153" max="6153" width="7" style="18" customWidth="1"/>
    <col min="6154" max="6154" width="5.85546875" style="18" customWidth="1"/>
    <col min="6155" max="6155" width="5.140625" style="18" customWidth="1"/>
    <col min="6156" max="6158" width="5.85546875" style="18" customWidth="1"/>
    <col min="6159" max="6160" width="6.140625" style="18" customWidth="1"/>
    <col min="6161" max="6161" width="5.140625" style="18" customWidth="1"/>
    <col min="6162" max="6162" width="5.85546875" style="18" customWidth="1"/>
    <col min="6163" max="6163" width="6" style="18" customWidth="1"/>
    <col min="6164" max="6165" width="5.7109375" style="18" customWidth="1"/>
    <col min="6166" max="6166" width="5.28515625" style="18" customWidth="1"/>
    <col min="6167" max="6167" width="5" style="18" customWidth="1"/>
    <col min="6168" max="6168" width="4.140625" style="18" customWidth="1"/>
    <col min="6169" max="6169" width="5.85546875" style="18" customWidth="1"/>
    <col min="6170" max="6170" width="4.7109375" style="18" customWidth="1"/>
    <col min="6171" max="6171" width="4" style="18" customWidth="1"/>
    <col min="6172" max="6172" width="3.7109375" style="18" customWidth="1"/>
    <col min="6173" max="6173" width="4" style="18" customWidth="1"/>
    <col min="6174" max="6174" width="6.5703125" style="18" customWidth="1"/>
    <col min="6175" max="6175" width="6.28515625" style="18" customWidth="1"/>
    <col min="6176" max="6176" width="6" style="18" customWidth="1"/>
    <col min="6177" max="6177" width="4.42578125" style="18" customWidth="1"/>
    <col min="6178" max="6178" width="4.85546875" style="18" customWidth="1"/>
    <col min="6179" max="6179" width="3.85546875" style="18" customWidth="1"/>
    <col min="6180" max="6180" width="7.7109375" style="18" customWidth="1"/>
    <col min="6181" max="6181" width="6.85546875" style="18" customWidth="1"/>
    <col min="6182" max="6182" width="4" style="18" customWidth="1"/>
    <col min="6183" max="6184" width="6.7109375" style="18" customWidth="1"/>
    <col min="6185" max="6185" width="7.5703125" style="18" customWidth="1"/>
    <col min="6186" max="6186" width="6.7109375" style="18" customWidth="1"/>
    <col min="6187" max="6187" width="7.85546875" style="18" customWidth="1"/>
    <col min="6188" max="6188" width="7.7109375" style="18" customWidth="1"/>
    <col min="6189" max="6189" width="11.85546875" style="18" bestFit="1" customWidth="1"/>
    <col min="6190" max="6399" width="9.140625" style="18"/>
    <col min="6400" max="6400" width="14.140625" style="18" bestFit="1" customWidth="1"/>
    <col min="6401" max="6407" width="6.7109375" style="18" customWidth="1"/>
    <col min="6408" max="6408" width="6.85546875" style="18" customWidth="1"/>
    <col min="6409" max="6409" width="7" style="18" customWidth="1"/>
    <col min="6410" max="6410" width="5.85546875" style="18" customWidth="1"/>
    <col min="6411" max="6411" width="5.140625" style="18" customWidth="1"/>
    <col min="6412" max="6414" width="5.85546875" style="18" customWidth="1"/>
    <col min="6415" max="6416" width="6.140625" style="18" customWidth="1"/>
    <col min="6417" max="6417" width="5.140625" style="18" customWidth="1"/>
    <col min="6418" max="6418" width="5.85546875" style="18" customWidth="1"/>
    <col min="6419" max="6419" width="6" style="18" customWidth="1"/>
    <col min="6420" max="6421" width="5.7109375" style="18" customWidth="1"/>
    <col min="6422" max="6422" width="5.28515625" style="18" customWidth="1"/>
    <col min="6423" max="6423" width="5" style="18" customWidth="1"/>
    <col min="6424" max="6424" width="4.140625" style="18" customWidth="1"/>
    <col min="6425" max="6425" width="5.85546875" style="18" customWidth="1"/>
    <col min="6426" max="6426" width="4.7109375" style="18" customWidth="1"/>
    <col min="6427" max="6427" width="4" style="18" customWidth="1"/>
    <col min="6428" max="6428" width="3.7109375" style="18" customWidth="1"/>
    <col min="6429" max="6429" width="4" style="18" customWidth="1"/>
    <col min="6430" max="6430" width="6.5703125" style="18" customWidth="1"/>
    <col min="6431" max="6431" width="6.28515625" style="18" customWidth="1"/>
    <col min="6432" max="6432" width="6" style="18" customWidth="1"/>
    <col min="6433" max="6433" width="4.42578125" style="18" customWidth="1"/>
    <col min="6434" max="6434" width="4.85546875" style="18" customWidth="1"/>
    <col min="6435" max="6435" width="3.85546875" style="18" customWidth="1"/>
    <col min="6436" max="6436" width="7.7109375" style="18" customWidth="1"/>
    <col min="6437" max="6437" width="6.85546875" style="18" customWidth="1"/>
    <col min="6438" max="6438" width="4" style="18" customWidth="1"/>
    <col min="6439" max="6440" width="6.7109375" style="18" customWidth="1"/>
    <col min="6441" max="6441" width="7.5703125" style="18" customWidth="1"/>
    <col min="6442" max="6442" width="6.7109375" style="18" customWidth="1"/>
    <col min="6443" max="6443" width="7.85546875" style="18" customWidth="1"/>
    <col min="6444" max="6444" width="7.7109375" style="18" customWidth="1"/>
    <col min="6445" max="6445" width="11.85546875" style="18" bestFit="1" customWidth="1"/>
    <col min="6446" max="6655" width="9.140625" style="18"/>
    <col min="6656" max="6656" width="14.140625" style="18" bestFit="1" customWidth="1"/>
    <col min="6657" max="6663" width="6.7109375" style="18" customWidth="1"/>
    <col min="6664" max="6664" width="6.85546875" style="18" customWidth="1"/>
    <col min="6665" max="6665" width="7" style="18" customWidth="1"/>
    <col min="6666" max="6666" width="5.85546875" style="18" customWidth="1"/>
    <col min="6667" max="6667" width="5.140625" style="18" customWidth="1"/>
    <col min="6668" max="6670" width="5.85546875" style="18" customWidth="1"/>
    <col min="6671" max="6672" width="6.140625" style="18" customWidth="1"/>
    <col min="6673" max="6673" width="5.140625" style="18" customWidth="1"/>
    <col min="6674" max="6674" width="5.85546875" style="18" customWidth="1"/>
    <col min="6675" max="6675" width="6" style="18" customWidth="1"/>
    <col min="6676" max="6677" width="5.7109375" style="18" customWidth="1"/>
    <col min="6678" max="6678" width="5.28515625" style="18" customWidth="1"/>
    <col min="6679" max="6679" width="5" style="18" customWidth="1"/>
    <col min="6680" max="6680" width="4.140625" style="18" customWidth="1"/>
    <col min="6681" max="6681" width="5.85546875" style="18" customWidth="1"/>
    <col min="6682" max="6682" width="4.7109375" style="18" customWidth="1"/>
    <col min="6683" max="6683" width="4" style="18" customWidth="1"/>
    <col min="6684" max="6684" width="3.7109375" style="18" customWidth="1"/>
    <col min="6685" max="6685" width="4" style="18" customWidth="1"/>
    <col min="6686" max="6686" width="6.5703125" style="18" customWidth="1"/>
    <col min="6687" max="6687" width="6.28515625" style="18" customWidth="1"/>
    <col min="6688" max="6688" width="6" style="18" customWidth="1"/>
    <col min="6689" max="6689" width="4.42578125" style="18" customWidth="1"/>
    <col min="6690" max="6690" width="4.85546875" style="18" customWidth="1"/>
    <col min="6691" max="6691" width="3.85546875" style="18" customWidth="1"/>
    <col min="6692" max="6692" width="7.7109375" style="18" customWidth="1"/>
    <col min="6693" max="6693" width="6.85546875" style="18" customWidth="1"/>
    <col min="6694" max="6694" width="4" style="18" customWidth="1"/>
    <col min="6695" max="6696" width="6.7109375" style="18" customWidth="1"/>
    <col min="6697" max="6697" width="7.5703125" style="18" customWidth="1"/>
    <col min="6698" max="6698" width="6.7109375" style="18" customWidth="1"/>
    <col min="6699" max="6699" width="7.85546875" style="18" customWidth="1"/>
    <col min="6700" max="6700" width="7.7109375" style="18" customWidth="1"/>
    <col min="6701" max="6701" width="11.85546875" style="18" bestFit="1" customWidth="1"/>
    <col min="6702" max="6911" width="9.140625" style="18"/>
    <col min="6912" max="6912" width="14.140625" style="18" bestFit="1" customWidth="1"/>
    <col min="6913" max="6919" width="6.7109375" style="18" customWidth="1"/>
    <col min="6920" max="6920" width="6.85546875" style="18" customWidth="1"/>
    <col min="6921" max="6921" width="7" style="18" customWidth="1"/>
    <col min="6922" max="6922" width="5.85546875" style="18" customWidth="1"/>
    <col min="6923" max="6923" width="5.140625" style="18" customWidth="1"/>
    <col min="6924" max="6926" width="5.85546875" style="18" customWidth="1"/>
    <col min="6927" max="6928" width="6.140625" style="18" customWidth="1"/>
    <col min="6929" max="6929" width="5.140625" style="18" customWidth="1"/>
    <col min="6930" max="6930" width="5.85546875" style="18" customWidth="1"/>
    <col min="6931" max="6931" width="6" style="18" customWidth="1"/>
    <col min="6932" max="6933" width="5.7109375" style="18" customWidth="1"/>
    <col min="6934" max="6934" width="5.28515625" style="18" customWidth="1"/>
    <col min="6935" max="6935" width="5" style="18" customWidth="1"/>
    <col min="6936" max="6936" width="4.140625" style="18" customWidth="1"/>
    <col min="6937" max="6937" width="5.85546875" style="18" customWidth="1"/>
    <col min="6938" max="6938" width="4.7109375" style="18" customWidth="1"/>
    <col min="6939" max="6939" width="4" style="18" customWidth="1"/>
    <col min="6940" max="6940" width="3.7109375" style="18" customWidth="1"/>
    <col min="6941" max="6941" width="4" style="18" customWidth="1"/>
    <col min="6942" max="6942" width="6.5703125" style="18" customWidth="1"/>
    <col min="6943" max="6943" width="6.28515625" style="18" customWidth="1"/>
    <col min="6944" max="6944" width="6" style="18" customWidth="1"/>
    <col min="6945" max="6945" width="4.42578125" style="18" customWidth="1"/>
    <col min="6946" max="6946" width="4.85546875" style="18" customWidth="1"/>
    <col min="6947" max="6947" width="3.85546875" style="18" customWidth="1"/>
    <col min="6948" max="6948" width="7.7109375" style="18" customWidth="1"/>
    <col min="6949" max="6949" width="6.85546875" style="18" customWidth="1"/>
    <col min="6950" max="6950" width="4" style="18" customWidth="1"/>
    <col min="6951" max="6952" width="6.7109375" style="18" customWidth="1"/>
    <col min="6953" max="6953" width="7.5703125" style="18" customWidth="1"/>
    <col min="6954" max="6954" width="6.7109375" style="18" customWidth="1"/>
    <col min="6955" max="6955" width="7.85546875" style="18" customWidth="1"/>
    <col min="6956" max="6956" width="7.7109375" style="18" customWidth="1"/>
    <col min="6957" max="6957" width="11.85546875" style="18" bestFit="1" customWidth="1"/>
    <col min="6958" max="7167" width="9.140625" style="18"/>
    <col min="7168" max="7168" width="14.140625" style="18" bestFit="1" customWidth="1"/>
    <col min="7169" max="7175" width="6.7109375" style="18" customWidth="1"/>
    <col min="7176" max="7176" width="6.85546875" style="18" customWidth="1"/>
    <col min="7177" max="7177" width="7" style="18" customWidth="1"/>
    <col min="7178" max="7178" width="5.85546875" style="18" customWidth="1"/>
    <col min="7179" max="7179" width="5.140625" style="18" customWidth="1"/>
    <col min="7180" max="7182" width="5.85546875" style="18" customWidth="1"/>
    <col min="7183" max="7184" width="6.140625" style="18" customWidth="1"/>
    <col min="7185" max="7185" width="5.140625" style="18" customWidth="1"/>
    <col min="7186" max="7186" width="5.85546875" style="18" customWidth="1"/>
    <col min="7187" max="7187" width="6" style="18" customWidth="1"/>
    <col min="7188" max="7189" width="5.7109375" style="18" customWidth="1"/>
    <col min="7190" max="7190" width="5.28515625" style="18" customWidth="1"/>
    <col min="7191" max="7191" width="5" style="18" customWidth="1"/>
    <col min="7192" max="7192" width="4.140625" style="18" customWidth="1"/>
    <col min="7193" max="7193" width="5.85546875" style="18" customWidth="1"/>
    <col min="7194" max="7194" width="4.7109375" style="18" customWidth="1"/>
    <col min="7195" max="7195" width="4" style="18" customWidth="1"/>
    <col min="7196" max="7196" width="3.7109375" style="18" customWidth="1"/>
    <col min="7197" max="7197" width="4" style="18" customWidth="1"/>
    <col min="7198" max="7198" width="6.5703125" style="18" customWidth="1"/>
    <col min="7199" max="7199" width="6.28515625" style="18" customWidth="1"/>
    <col min="7200" max="7200" width="6" style="18" customWidth="1"/>
    <col min="7201" max="7201" width="4.42578125" style="18" customWidth="1"/>
    <col min="7202" max="7202" width="4.85546875" style="18" customWidth="1"/>
    <col min="7203" max="7203" width="3.85546875" style="18" customWidth="1"/>
    <col min="7204" max="7204" width="7.7109375" style="18" customWidth="1"/>
    <col min="7205" max="7205" width="6.85546875" style="18" customWidth="1"/>
    <col min="7206" max="7206" width="4" style="18" customWidth="1"/>
    <col min="7207" max="7208" width="6.7109375" style="18" customWidth="1"/>
    <col min="7209" max="7209" width="7.5703125" style="18" customWidth="1"/>
    <col min="7210" max="7210" width="6.7109375" style="18" customWidth="1"/>
    <col min="7211" max="7211" width="7.85546875" style="18" customWidth="1"/>
    <col min="7212" max="7212" width="7.7109375" style="18" customWidth="1"/>
    <col min="7213" max="7213" width="11.85546875" style="18" bestFit="1" customWidth="1"/>
    <col min="7214" max="7423" width="9.140625" style="18"/>
    <col min="7424" max="7424" width="14.140625" style="18" bestFit="1" customWidth="1"/>
    <col min="7425" max="7431" width="6.7109375" style="18" customWidth="1"/>
    <col min="7432" max="7432" width="6.85546875" style="18" customWidth="1"/>
    <col min="7433" max="7433" width="7" style="18" customWidth="1"/>
    <col min="7434" max="7434" width="5.85546875" style="18" customWidth="1"/>
    <col min="7435" max="7435" width="5.140625" style="18" customWidth="1"/>
    <col min="7436" max="7438" width="5.85546875" style="18" customWidth="1"/>
    <col min="7439" max="7440" width="6.140625" style="18" customWidth="1"/>
    <col min="7441" max="7441" width="5.140625" style="18" customWidth="1"/>
    <col min="7442" max="7442" width="5.85546875" style="18" customWidth="1"/>
    <col min="7443" max="7443" width="6" style="18" customWidth="1"/>
    <col min="7444" max="7445" width="5.7109375" style="18" customWidth="1"/>
    <col min="7446" max="7446" width="5.28515625" style="18" customWidth="1"/>
    <col min="7447" max="7447" width="5" style="18" customWidth="1"/>
    <col min="7448" max="7448" width="4.140625" style="18" customWidth="1"/>
    <col min="7449" max="7449" width="5.85546875" style="18" customWidth="1"/>
    <col min="7450" max="7450" width="4.7109375" style="18" customWidth="1"/>
    <col min="7451" max="7451" width="4" style="18" customWidth="1"/>
    <col min="7452" max="7452" width="3.7109375" style="18" customWidth="1"/>
    <col min="7453" max="7453" width="4" style="18" customWidth="1"/>
    <col min="7454" max="7454" width="6.5703125" style="18" customWidth="1"/>
    <col min="7455" max="7455" width="6.28515625" style="18" customWidth="1"/>
    <col min="7456" max="7456" width="6" style="18" customWidth="1"/>
    <col min="7457" max="7457" width="4.42578125" style="18" customWidth="1"/>
    <col min="7458" max="7458" width="4.85546875" style="18" customWidth="1"/>
    <col min="7459" max="7459" width="3.85546875" style="18" customWidth="1"/>
    <col min="7460" max="7460" width="7.7109375" style="18" customWidth="1"/>
    <col min="7461" max="7461" width="6.85546875" style="18" customWidth="1"/>
    <col min="7462" max="7462" width="4" style="18" customWidth="1"/>
    <col min="7463" max="7464" width="6.7109375" style="18" customWidth="1"/>
    <col min="7465" max="7465" width="7.5703125" style="18" customWidth="1"/>
    <col min="7466" max="7466" width="6.7109375" style="18" customWidth="1"/>
    <col min="7467" max="7467" width="7.85546875" style="18" customWidth="1"/>
    <col min="7468" max="7468" width="7.7109375" style="18" customWidth="1"/>
    <col min="7469" max="7469" width="11.85546875" style="18" bestFit="1" customWidth="1"/>
    <col min="7470" max="7679" width="9.140625" style="18"/>
    <col min="7680" max="7680" width="14.140625" style="18" bestFit="1" customWidth="1"/>
    <col min="7681" max="7687" width="6.7109375" style="18" customWidth="1"/>
    <col min="7688" max="7688" width="6.85546875" style="18" customWidth="1"/>
    <col min="7689" max="7689" width="7" style="18" customWidth="1"/>
    <col min="7690" max="7690" width="5.85546875" style="18" customWidth="1"/>
    <col min="7691" max="7691" width="5.140625" style="18" customWidth="1"/>
    <col min="7692" max="7694" width="5.85546875" style="18" customWidth="1"/>
    <col min="7695" max="7696" width="6.140625" style="18" customWidth="1"/>
    <col min="7697" max="7697" width="5.140625" style="18" customWidth="1"/>
    <col min="7698" max="7698" width="5.85546875" style="18" customWidth="1"/>
    <col min="7699" max="7699" width="6" style="18" customWidth="1"/>
    <col min="7700" max="7701" width="5.7109375" style="18" customWidth="1"/>
    <col min="7702" max="7702" width="5.28515625" style="18" customWidth="1"/>
    <col min="7703" max="7703" width="5" style="18" customWidth="1"/>
    <col min="7704" max="7704" width="4.140625" style="18" customWidth="1"/>
    <col min="7705" max="7705" width="5.85546875" style="18" customWidth="1"/>
    <col min="7706" max="7706" width="4.7109375" style="18" customWidth="1"/>
    <col min="7707" max="7707" width="4" style="18" customWidth="1"/>
    <col min="7708" max="7708" width="3.7109375" style="18" customWidth="1"/>
    <col min="7709" max="7709" width="4" style="18" customWidth="1"/>
    <col min="7710" max="7710" width="6.5703125" style="18" customWidth="1"/>
    <col min="7711" max="7711" width="6.28515625" style="18" customWidth="1"/>
    <col min="7712" max="7712" width="6" style="18" customWidth="1"/>
    <col min="7713" max="7713" width="4.42578125" style="18" customWidth="1"/>
    <col min="7714" max="7714" width="4.85546875" style="18" customWidth="1"/>
    <col min="7715" max="7715" width="3.85546875" style="18" customWidth="1"/>
    <col min="7716" max="7716" width="7.7109375" style="18" customWidth="1"/>
    <col min="7717" max="7717" width="6.85546875" style="18" customWidth="1"/>
    <col min="7718" max="7718" width="4" style="18" customWidth="1"/>
    <col min="7719" max="7720" width="6.7109375" style="18" customWidth="1"/>
    <col min="7721" max="7721" width="7.5703125" style="18" customWidth="1"/>
    <col min="7722" max="7722" width="6.7109375" style="18" customWidth="1"/>
    <col min="7723" max="7723" width="7.85546875" style="18" customWidth="1"/>
    <col min="7724" max="7724" width="7.7109375" style="18" customWidth="1"/>
    <col min="7725" max="7725" width="11.85546875" style="18" bestFit="1" customWidth="1"/>
    <col min="7726" max="7935" width="9.140625" style="18"/>
    <col min="7936" max="7936" width="14.140625" style="18" bestFit="1" customWidth="1"/>
    <col min="7937" max="7943" width="6.7109375" style="18" customWidth="1"/>
    <col min="7944" max="7944" width="6.85546875" style="18" customWidth="1"/>
    <col min="7945" max="7945" width="7" style="18" customWidth="1"/>
    <col min="7946" max="7946" width="5.85546875" style="18" customWidth="1"/>
    <col min="7947" max="7947" width="5.140625" style="18" customWidth="1"/>
    <col min="7948" max="7950" width="5.85546875" style="18" customWidth="1"/>
    <col min="7951" max="7952" width="6.140625" style="18" customWidth="1"/>
    <col min="7953" max="7953" width="5.140625" style="18" customWidth="1"/>
    <col min="7954" max="7954" width="5.85546875" style="18" customWidth="1"/>
    <col min="7955" max="7955" width="6" style="18" customWidth="1"/>
    <col min="7956" max="7957" width="5.7109375" style="18" customWidth="1"/>
    <col min="7958" max="7958" width="5.28515625" style="18" customWidth="1"/>
    <col min="7959" max="7959" width="5" style="18" customWidth="1"/>
    <col min="7960" max="7960" width="4.140625" style="18" customWidth="1"/>
    <col min="7961" max="7961" width="5.85546875" style="18" customWidth="1"/>
    <col min="7962" max="7962" width="4.7109375" style="18" customWidth="1"/>
    <col min="7963" max="7963" width="4" style="18" customWidth="1"/>
    <col min="7964" max="7964" width="3.7109375" style="18" customWidth="1"/>
    <col min="7965" max="7965" width="4" style="18" customWidth="1"/>
    <col min="7966" max="7966" width="6.5703125" style="18" customWidth="1"/>
    <col min="7967" max="7967" width="6.28515625" style="18" customWidth="1"/>
    <col min="7968" max="7968" width="6" style="18" customWidth="1"/>
    <col min="7969" max="7969" width="4.42578125" style="18" customWidth="1"/>
    <col min="7970" max="7970" width="4.85546875" style="18" customWidth="1"/>
    <col min="7971" max="7971" width="3.85546875" style="18" customWidth="1"/>
    <col min="7972" max="7972" width="7.7109375" style="18" customWidth="1"/>
    <col min="7973" max="7973" width="6.85546875" style="18" customWidth="1"/>
    <col min="7974" max="7974" width="4" style="18" customWidth="1"/>
    <col min="7975" max="7976" width="6.7109375" style="18" customWidth="1"/>
    <col min="7977" max="7977" width="7.5703125" style="18" customWidth="1"/>
    <col min="7978" max="7978" width="6.7109375" style="18" customWidth="1"/>
    <col min="7979" max="7979" width="7.85546875" style="18" customWidth="1"/>
    <col min="7980" max="7980" width="7.7109375" style="18" customWidth="1"/>
    <col min="7981" max="7981" width="11.85546875" style="18" bestFit="1" customWidth="1"/>
    <col min="7982" max="8191" width="9.140625" style="18"/>
    <col min="8192" max="8192" width="14.140625" style="18" bestFit="1" customWidth="1"/>
    <col min="8193" max="8199" width="6.7109375" style="18" customWidth="1"/>
    <col min="8200" max="8200" width="6.85546875" style="18" customWidth="1"/>
    <col min="8201" max="8201" width="7" style="18" customWidth="1"/>
    <col min="8202" max="8202" width="5.85546875" style="18" customWidth="1"/>
    <col min="8203" max="8203" width="5.140625" style="18" customWidth="1"/>
    <col min="8204" max="8206" width="5.85546875" style="18" customWidth="1"/>
    <col min="8207" max="8208" width="6.140625" style="18" customWidth="1"/>
    <col min="8209" max="8209" width="5.140625" style="18" customWidth="1"/>
    <col min="8210" max="8210" width="5.85546875" style="18" customWidth="1"/>
    <col min="8211" max="8211" width="6" style="18" customWidth="1"/>
    <col min="8212" max="8213" width="5.7109375" style="18" customWidth="1"/>
    <col min="8214" max="8214" width="5.28515625" style="18" customWidth="1"/>
    <col min="8215" max="8215" width="5" style="18" customWidth="1"/>
    <col min="8216" max="8216" width="4.140625" style="18" customWidth="1"/>
    <col min="8217" max="8217" width="5.85546875" style="18" customWidth="1"/>
    <col min="8218" max="8218" width="4.7109375" style="18" customWidth="1"/>
    <col min="8219" max="8219" width="4" style="18" customWidth="1"/>
    <col min="8220" max="8220" width="3.7109375" style="18" customWidth="1"/>
    <col min="8221" max="8221" width="4" style="18" customWidth="1"/>
    <col min="8222" max="8222" width="6.5703125" style="18" customWidth="1"/>
    <col min="8223" max="8223" width="6.28515625" style="18" customWidth="1"/>
    <col min="8224" max="8224" width="6" style="18" customWidth="1"/>
    <col min="8225" max="8225" width="4.42578125" style="18" customWidth="1"/>
    <col min="8226" max="8226" width="4.85546875" style="18" customWidth="1"/>
    <col min="8227" max="8227" width="3.85546875" style="18" customWidth="1"/>
    <col min="8228" max="8228" width="7.7109375" style="18" customWidth="1"/>
    <col min="8229" max="8229" width="6.85546875" style="18" customWidth="1"/>
    <col min="8230" max="8230" width="4" style="18" customWidth="1"/>
    <col min="8231" max="8232" width="6.7109375" style="18" customWidth="1"/>
    <col min="8233" max="8233" width="7.5703125" style="18" customWidth="1"/>
    <col min="8234" max="8234" width="6.7109375" style="18" customWidth="1"/>
    <col min="8235" max="8235" width="7.85546875" style="18" customWidth="1"/>
    <col min="8236" max="8236" width="7.7109375" style="18" customWidth="1"/>
    <col min="8237" max="8237" width="11.85546875" style="18" bestFit="1" customWidth="1"/>
    <col min="8238" max="8447" width="9.140625" style="18"/>
    <col min="8448" max="8448" width="14.140625" style="18" bestFit="1" customWidth="1"/>
    <col min="8449" max="8455" width="6.7109375" style="18" customWidth="1"/>
    <col min="8456" max="8456" width="6.85546875" style="18" customWidth="1"/>
    <col min="8457" max="8457" width="7" style="18" customWidth="1"/>
    <col min="8458" max="8458" width="5.85546875" style="18" customWidth="1"/>
    <col min="8459" max="8459" width="5.140625" style="18" customWidth="1"/>
    <col min="8460" max="8462" width="5.85546875" style="18" customWidth="1"/>
    <col min="8463" max="8464" width="6.140625" style="18" customWidth="1"/>
    <col min="8465" max="8465" width="5.140625" style="18" customWidth="1"/>
    <col min="8466" max="8466" width="5.85546875" style="18" customWidth="1"/>
    <col min="8467" max="8467" width="6" style="18" customWidth="1"/>
    <col min="8468" max="8469" width="5.7109375" style="18" customWidth="1"/>
    <col min="8470" max="8470" width="5.28515625" style="18" customWidth="1"/>
    <col min="8471" max="8471" width="5" style="18" customWidth="1"/>
    <col min="8472" max="8472" width="4.140625" style="18" customWidth="1"/>
    <col min="8473" max="8473" width="5.85546875" style="18" customWidth="1"/>
    <col min="8474" max="8474" width="4.7109375" style="18" customWidth="1"/>
    <col min="8475" max="8475" width="4" style="18" customWidth="1"/>
    <col min="8476" max="8476" width="3.7109375" style="18" customWidth="1"/>
    <col min="8477" max="8477" width="4" style="18" customWidth="1"/>
    <col min="8478" max="8478" width="6.5703125" style="18" customWidth="1"/>
    <col min="8479" max="8479" width="6.28515625" style="18" customWidth="1"/>
    <col min="8480" max="8480" width="6" style="18" customWidth="1"/>
    <col min="8481" max="8481" width="4.42578125" style="18" customWidth="1"/>
    <col min="8482" max="8482" width="4.85546875" style="18" customWidth="1"/>
    <col min="8483" max="8483" width="3.85546875" style="18" customWidth="1"/>
    <col min="8484" max="8484" width="7.7109375" style="18" customWidth="1"/>
    <col min="8485" max="8485" width="6.85546875" style="18" customWidth="1"/>
    <col min="8486" max="8486" width="4" style="18" customWidth="1"/>
    <col min="8487" max="8488" width="6.7109375" style="18" customWidth="1"/>
    <col min="8489" max="8489" width="7.5703125" style="18" customWidth="1"/>
    <col min="8490" max="8490" width="6.7109375" style="18" customWidth="1"/>
    <col min="8491" max="8491" width="7.85546875" style="18" customWidth="1"/>
    <col min="8492" max="8492" width="7.7109375" style="18" customWidth="1"/>
    <col min="8493" max="8493" width="11.85546875" style="18" bestFit="1" customWidth="1"/>
    <col min="8494" max="8703" width="9.140625" style="18"/>
    <col min="8704" max="8704" width="14.140625" style="18" bestFit="1" customWidth="1"/>
    <col min="8705" max="8711" width="6.7109375" style="18" customWidth="1"/>
    <col min="8712" max="8712" width="6.85546875" style="18" customWidth="1"/>
    <col min="8713" max="8713" width="7" style="18" customWidth="1"/>
    <col min="8714" max="8714" width="5.85546875" style="18" customWidth="1"/>
    <col min="8715" max="8715" width="5.140625" style="18" customWidth="1"/>
    <col min="8716" max="8718" width="5.85546875" style="18" customWidth="1"/>
    <col min="8719" max="8720" width="6.140625" style="18" customWidth="1"/>
    <col min="8721" max="8721" width="5.140625" style="18" customWidth="1"/>
    <col min="8722" max="8722" width="5.85546875" style="18" customWidth="1"/>
    <col min="8723" max="8723" width="6" style="18" customWidth="1"/>
    <col min="8724" max="8725" width="5.7109375" style="18" customWidth="1"/>
    <col min="8726" max="8726" width="5.28515625" style="18" customWidth="1"/>
    <col min="8727" max="8727" width="5" style="18" customWidth="1"/>
    <col min="8728" max="8728" width="4.140625" style="18" customWidth="1"/>
    <col min="8729" max="8729" width="5.85546875" style="18" customWidth="1"/>
    <col min="8730" max="8730" width="4.7109375" style="18" customWidth="1"/>
    <col min="8731" max="8731" width="4" style="18" customWidth="1"/>
    <col min="8732" max="8732" width="3.7109375" style="18" customWidth="1"/>
    <col min="8733" max="8733" width="4" style="18" customWidth="1"/>
    <col min="8734" max="8734" width="6.5703125" style="18" customWidth="1"/>
    <col min="8735" max="8735" width="6.28515625" style="18" customWidth="1"/>
    <col min="8736" max="8736" width="6" style="18" customWidth="1"/>
    <col min="8737" max="8737" width="4.42578125" style="18" customWidth="1"/>
    <col min="8738" max="8738" width="4.85546875" style="18" customWidth="1"/>
    <col min="8739" max="8739" width="3.85546875" style="18" customWidth="1"/>
    <col min="8740" max="8740" width="7.7109375" style="18" customWidth="1"/>
    <col min="8741" max="8741" width="6.85546875" style="18" customWidth="1"/>
    <col min="8742" max="8742" width="4" style="18" customWidth="1"/>
    <col min="8743" max="8744" width="6.7109375" style="18" customWidth="1"/>
    <col min="8745" max="8745" width="7.5703125" style="18" customWidth="1"/>
    <col min="8746" max="8746" width="6.7109375" style="18" customWidth="1"/>
    <col min="8747" max="8747" width="7.85546875" style="18" customWidth="1"/>
    <col min="8748" max="8748" width="7.7109375" style="18" customWidth="1"/>
    <col min="8749" max="8749" width="11.85546875" style="18" bestFit="1" customWidth="1"/>
    <col min="8750" max="8959" width="9.140625" style="18"/>
    <col min="8960" max="8960" width="14.140625" style="18" bestFit="1" customWidth="1"/>
    <col min="8961" max="8967" width="6.7109375" style="18" customWidth="1"/>
    <col min="8968" max="8968" width="6.85546875" style="18" customWidth="1"/>
    <col min="8969" max="8969" width="7" style="18" customWidth="1"/>
    <col min="8970" max="8970" width="5.85546875" style="18" customWidth="1"/>
    <col min="8971" max="8971" width="5.140625" style="18" customWidth="1"/>
    <col min="8972" max="8974" width="5.85546875" style="18" customWidth="1"/>
    <col min="8975" max="8976" width="6.140625" style="18" customWidth="1"/>
    <col min="8977" max="8977" width="5.140625" style="18" customWidth="1"/>
    <col min="8978" max="8978" width="5.85546875" style="18" customWidth="1"/>
    <col min="8979" max="8979" width="6" style="18" customWidth="1"/>
    <col min="8980" max="8981" width="5.7109375" style="18" customWidth="1"/>
    <col min="8982" max="8982" width="5.28515625" style="18" customWidth="1"/>
    <col min="8983" max="8983" width="5" style="18" customWidth="1"/>
    <col min="8984" max="8984" width="4.140625" style="18" customWidth="1"/>
    <col min="8985" max="8985" width="5.85546875" style="18" customWidth="1"/>
    <col min="8986" max="8986" width="4.7109375" style="18" customWidth="1"/>
    <col min="8987" max="8987" width="4" style="18" customWidth="1"/>
    <col min="8988" max="8988" width="3.7109375" style="18" customWidth="1"/>
    <col min="8989" max="8989" width="4" style="18" customWidth="1"/>
    <col min="8990" max="8990" width="6.5703125" style="18" customWidth="1"/>
    <col min="8991" max="8991" width="6.28515625" style="18" customWidth="1"/>
    <col min="8992" max="8992" width="6" style="18" customWidth="1"/>
    <col min="8993" max="8993" width="4.42578125" style="18" customWidth="1"/>
    <col min="8994" max="8994" width="4.85546875" style="18" customWidth="1"/>
    <col min="8995" max="8995" width="3.85546875" style="18" customWidth="1"/>
    <col min="8996" max="8996" width="7.7109375" style="18" customWidth="1"/>
    <col min="8997" max="8997" width="6.85546875" style="18" customWidth="1"/>
    <col min="8998" max="8998" width="4" style="18" customWidth="1"/>
    <col min="8999" max="9000" width="6.7109375" style="18" customWidth="1"/>
    <col min="9001" max="9001" width="7.5703125" style="18" customWidth="1"/>
    <col min="9002" max="9002" width="6.7109375" style="18" customWidth="1"/>
    <col min="9003" max="9003" width="7.85546875" style="18" customWidth="1"/>
    <col min="9004" max="9004" width="7.7109375" style="18" customWidth="1"/>
    <col min="9005" max="9005" width="11.85546875" style="18" bestFit="1" customWidth="1"/>
    <col min="9006" max="9215" width="9.140625" style="18"/>
    <col min="9216" max="9216" width="14.140625" style="18" bestFit="1" customWidth="1"/>
    <col min="9217" max="9223" width="6.7109375" style="18" customWidth="1"/>
    <col min="9224" max="9224" width="6.85546875" style="18" customWidth="1"/>
    <col min="9225" max="9225" width="7" style="18" customWidth="1"/>
    <col min="9226" max="9226" width="5.85546875" style="18" customWidth="1"/>
    <col min="9227" max="9227" width="5.140625" style="18" customWidth="1"/>
    <col min="9228" max="9230" width="5.85546875" style="18" customWidth="1"/>
    <col min="9231" max="9232" width="6.140625" style="18" customWidth="1"/>
    <col min="9233" max="9233" width="5.140625" style="18" customWidth="1"/>
    <col min="9234" max="9234" width="5.85546875" style="18" customWidth="1"/>
    <col min="9235" max="9235" width="6" style="18" customWidth="1"/>
    <col min="9236" max="9237" width="5.7109375" style="18" customWidth="1"/>
    <col min="9238" max="9238" width="5.28515625" style="18" customWidth="1"/>
    <col min="9239" max="9239" width="5" style="18" customWidth="1"/>
    <col min="9240" max="9240" width="4.140625" style="18" customWidth="1"/>
    <col min="9241" max="9241" width="5.85546875" style="18" customWidth="1"/>
    <col min="9242" max="9242" width="4.7109375" style="18" customWidth="1"/>
    <col min="9243" max="9243" width="4" style="18" customWidth="1"/>
    <col min="9244" max="9244" width="3.7109375" style="18" customWidth="1"/>
    <col min="9245" max="9245" width="4" style="18" customWidth="1"/>
    <col min="9246" max="9246" width="6.5703125" style="18" customWidth="1"/>
    <col min="9247" max="9247" width="6.28515625" style="18" customWidth="1"/>
    <col min="9248" max="9248" width="6" style="18" customWidth="1"/>
    <col min="9249" max="9249" width="4.42578125" style="18" customWidth="1"/>
    <col min="9250" max="9250" width="4.85546875" style="18" customWidth="1"/>
    <col min="9251" max="9251" width="3.85546875" style="18" customWidth="1"/>
    <col min="9252" max="9252" width="7.7109375" style="18" customWidth="1"/>
    <col min="9253" max="9253" width="6.85546875" style="18" customWidth="1"/>
    <col min="9254" max="9254" width="4" style="18" customWidth="1"/>
    <col min="9255" max="9256" width="6.7109375" style="18" customWidth="1"/>
    <col min="9257" max="9257" width="7.5703125" style="18" customWidth="1"/>
    <col min="9258" max="9258" width="6.7109375" style="18" customWidth="1"/>
    <col min="9259" max="9259" width="7.85546875" style="18" customWidth="1"/>
    <col min="9260" max="9260" width="7.7109375" style="18" customWidth="1"/>
    <col min="9261" max="9261" width="11.85546875" style="18" bestFit="1" customWidth="1"/>
    <col min="9262" max="9471" width="9.140625" style="18"/>
    <col min="9472" max="9472" width="14.140625" style="18" bestFit="1" customWidth="1"/>
    <col min="9473" max="9479" width="6.7109375" style="18" customWidth="1"/>
    <col min="9480" max="9480" width="6.85546875" style="18" customWidth="1"/>
    <col min="9481" max="9481" width="7" style="18" customWidth="1"/>
    <col min="9482" max="9482" width="5.85546875" style="18" customWidth="1"/>
    <col min="9483" max="9483" width="5.140625" style="18" customWidth="1"/>
    <col min="9484" max="9486" width="5.85546875" style="18" customWidth="1"/>
    <col min="9487" max="9488" width="6.140625" style="18" customWidth="1"/>
    <col min="9489" max="9489" width="5.140625" style="18" customWidth="1"/>
    <col min="9490" max="9490" width="5.85546875" style="18" customWidth="1"/>
    <col min="9491" max="9491" width="6" style="18" customWidth="1"/>
    <col min="9492" max="9493" width="5.7109375" style="18" customWidth="1"/>
    <col min="9494" max="9494" width="5.28515625" style="18" customWidth="1"/>
    <col min="9495" max="9495" width="5" style="18" customWidth="1"/>
    <col min="9496" max="9496" width="4.140625" style="18" customWidth="1"/>
    <col min="9497" max="9497" width="5.85546875" style="18" customWidth="1"/>
    <col min="9498" max="9498" width="4.7109375" style="18" customWidth="1"/>
    <col min="9499" max="9499" width="4" style="18" customWidth="1"/>
    <col min="9500" max="9500" width="3.7109375" style="18" customWidth="1"/>
    <col min="9501" max="9501" width="4" style="18" customWidth="1"/>
    <col min="9502" max="9502" width="6.5703125" style="18" customWidth="1"/>
    <col min="9503" max="9503" width="6.28515625" style="18" customWidth="1"/>
    <col min="9504" max="9504" width="6" style="18" customWidth="1"/>
    <col min="9505" max="9505" width="4.42578125" style="18" customWidth="1"/>
    <col min="9506" max="9506" width="4.85546875" style="18" customWidth="1"/>
    <col min="9507" max="9507" width="3.85546875" style="18" customWidth="1"/>
    <col min="9508" max="9508" width="7.7109375" style="18" customWidth="1"/>
    <col min="9509" max="9509" width="6.85546875" style="18" customWidth="1"/>
    <col min="9510" max="9510" width="4" style="18" customWidth="1"/>
    <col min="9511" max="9512" width="6.7109375" style="18" customWidth="1"/>
    <col min="9513" max="9513" width="7.5703125" style="18" customWidth="1"/>
    <col min="9514" max="9514" width="6.7109375" style="18" customWidth="1"/>
    <col min="9515" max="9515" width="7.85546875" style="18" customWidth="1"/>
    <col min="9516" max="9516" width="7.7109375" style="18" customWidth="1"/>
    <col min="9517" max="9517" width="11.85546875" style="18" bestFit="1" customWidth="1"/>
    <col min="9518" max="9727" width="9.140625" style="18"/>
    <col min="9728" max="9728" width="14.140625" style="18" bestFit="1" customWidth="1"/>
    <col min="9729" max="9735" width="6.7109375" style="18" customWidth="1"/>
    <col min="9736" max="9736" width="6.85546875" style="18" customWidth="1"/>
    <col min="9737" max="9737" width="7" style="18" customWidth="1"/>
    <col min="9738" max="9738" width="5.85546875" style="18" customWidth="1"/>
    <col min="9739" max="9739" width="5.140625" style="18" customWidth="1"/>
    <col min="9740" max="9742" width="5.85546875" style="18" customWidth="1"/>
    <col min="9743" max="9744" width="6.140625" style="18" customWidth="1"/>
    <col min="9745" max="9745" width="5.140625" style="18" customWidth="1"/>
    <col min="9746" max="9746" width="5.85546875" style="18" customWidth="1"/>
    <col min="9747" max="9747" width="6" style="18" customWidth="1"/>
    <col min="9748" max="9749" width="5.7109375" style="18" customWidth="1"/>
    <col min="9750" max="9750" width="5.28515625" style="18" customWidth="1"/>
    <col min="9751" max="9751" width="5" style="18" customWidth="1"/>
    <col min="9752" max="9752" width="4.140625" style="18" customWidth="1"/>
    <col min="9753" max="9753" width="5.85546875" style="18" customWidth="1"/>
    <col min="9754" max="9754" width="4.7109375" style="18" customWidth="1"/>
    <col min="9755" max="9755" width="4" style="18" customWidth="1"/>
    <col min="9756" max="9756" width="3.7109375" style="18" customWidth="1"/>
    <col min="9757" max="9757" width="4" style="18" customWidth="1"/>
    <col min="9758" max="9758" width="6.5703125" style="18" customWidth="1"/>
    <col min="9759" max="9759" width="6.28515625" style="18" customWidth="1"/>
    <col min="9760" max="9760" width="6" style="18" customWidth="1"/>
    <col min="9761" max="9761" width="4.42578125" style="18" customWidth="1"/>
    <col min="9762" max="9762" width="4.85546875" style="18" customWidth="1"/>
    <col min="9763" max="9763" width="3.85546875" style="18" customWidth="1"/>
    <col min="9764" max="9764" width="7.7109375" style="18" customWidth="1"/>
    <col min="9765" max="9765" width="6.85546875" style="18" customWidth="1"/>
    <col min="9766" max="9766" width="4" style="18" customWidth="1"/>
    <col min="9767" max="9768" width="6.7109375" style="18" customWidth="1"/>
    <col min="9769" max="9769" width="7.5703125" style="18" customWidth="1"/>
    <col min="9770" max="9770" width="6.7109375" style="18" customWidth="1"/>
    <col min="9771" max="9771" width="7.85546875" style="18" customWidth="1"/>
    <col min="9772" max="9772" width="7.7109375" style="18" customWidth="1"/>
    <col min="9773" max="9773" width="11.85546875" style="18" bestFit="1" customWidth="1"/>
    <col min="9774" max="9983" width="9.140625" style="18"/>
    <col min="9984" max="9984" width="14.140625" style="18" bestFit="1" customWidth="1"/>
    <col min="9985" max="9991" width="6.7109375" style="18" customWidth="1"/>
    <col min="9992" max="9992" width="6.85546875" style="18" customWidth="1"/>
    <col min="9993" max="9993" width="7" style="18" customWidth="1"/>
    <col min="9994" max="9994" width="5.85546875" style="18" customWidth="1"/>
    <col min="9995" max="9995" width="5.140625" style="18" customWidth="1"/>
    <col min="9996" max="9998" width="5.85546875" style="18" customWidth="1"/>
    <col min="9999" max="10000" width="6.140625" style="18" customWidth="1"/>
    <col min="10001" max="10001" width="5.140625" style="18" customWidth="1"/>
    <col min="10002" max="10002" width="5.85546875" style="18" customWidth="1"/>
    <col min="10003" max="10003" width="6" style="18" customWidth="1"/>
    <col min="10004" max="10005" width="5.7109375" style="18" customWidth="1"/>
    <col min="10006" max="10006" width="5.28515625" style="18" customWidth="1"/>
    <col min="10007" max="10007" width="5" style="18" customWidth="1"/>
    <col min="10008" max="10008" width="4.140625" style="18" customWidth="1"/>
    <col min="10009" max="10009" width="5.85546875" style="18" customWidth="1"/>
    <col min="10010" max="10010" width="4.7109375" style="18" customWidth="1"/>
    <col min="10011" max="10011" width="4" style="18" customWidth="1"/>
    <col min="10012" max="10012" width="3.7109375" style="18" customWidth="1"/>
    <col min="10013" max="10013" width="4" style="18" customWidth="1"/>
    <col min="10014" max="10014" width="6.5703125" style="18" customWidth="1"/>
    <col min="10015" max="10015" width="6.28515625" style="18" customWidth="1"/>
    <col min="10016" max="10016" width="6" style="18" customWidth="1"/>
    <col min="10017" max="10017" width="4.42578125" style="18" customWidth="1"/>
    <col min="10018" max="10018" width="4.85546875" style="18" customWidth="1"/>
    <col min="10019" max="10019" width="3.85546875" style="18" customWidth="1"/>
    <col min="10020" max="10020" width="7.7109375" style="18" customWidth="1"/>
    <col min="10021" max="10021" width="6.85546875" style="18" customWidth="1"/>
    <col min="10022" max="10022" width="4" style="18" customWidth="1"/>
    <col min="10023" max="10024" width="6.7109375" style="18" customWidth="1"/>
    <col min="10025" max="10025" width="7.5703125" style="18" customWidth="1"/>
    <col min="10026" max="10026" width="6.7109375" style="18" customWidth="1"/>
    <col min="10027" max="10027" width="7.85546875" style="18" customWidth="1"/>
    <col min="10028" max="10028" width="7.7109375" style="18" customWidth="1"/>
    <col min="10029" max="10029" width="11.85546875" style="18" bestFit="1" customWidth="1"/>
    <col min="10030" max="10239" width="9.140625" style="18"/>
    <col min="10240" max="10240" width="14.140625" style="18" bestFit="1" customWidth="1"/>
    <col min="10241" max="10247" width="6.7109375" style="18" customWidth="1"/>
    <col min="10248" max="10248" width="6.85546875" style="18" customWidth="1"/>
    <col min="10249" max="10249" width="7" style="18" customWidth="1"/>
    <col min="10250" max="10250" width="5.85546875" style="18" customWidth="1"/>
    <col min="10251" max="10251" width="5.140625" style="18" customWidth="1"/>
    <col min="10252" max="10254" width="5.85546875" style="18" customWidth="1"/>
    <col min="10255" max="10256" width="6.140625" style="18" customWidth="1"/>
    <col min="10257" max="10257" width="5.140625" style="18" customWidth="1"/>
    <col min="10258" max="10258" width="5.85546875" style="18" customWidth="1"/>
    <col min="10259" max="10259" width="6" style="18" customWidth="1"/>
    <col min="10260" max="10261" width="5.7109375" style="18" customWidth="1"/>
    <col min="10262" max="10262" width="5.28515625" style="18" customWidth="1"/>
    <col min="10263" max="10263" width="5" style="18" customWidth="1"/>
    <col min="10264" max="10264" width="4.140625" style="18" customWidth="1"/>
    <col min="10265" max="10265" width="5.85546875" style="18" customWidth="1"/>
    <col min="10266" max="10266" width="4.7109375" style="18" customWidth="1"/>
    <col min="10267" max="10267" width="4" style="18" customWidth="1"/>
    <col min="10268" max="10268" width="3.7109375" style="18" customWidth="1"/>
    <col min="10269" max="10269" width="4" style="18" customWidth="1"/>
    <col min="10270" max="10270" width="6.5703125" style="18" customWidth="1"/>
    <col min="10271" max="10271" width="6.28515625" style="18" customWidth="1"/>
    <col min="10272" max="10272" width="6" style="18" customWidth="1"/>
    <col min="10273" max="10273" width="4.42578125" style="18" customWidth="1"/>
    <col min="10274" max="10274" width="4.85546875" style="18" customWidth="1"/>
    <col min="10275" max="10275" width="3.85546875" style="18" customWidth="1"/>
    <col min="10276" max="10276" width="7.7109375" style="18" customWidth="1"/>
    <col min="10277" max="10277" width="6.85546875" style="18" customWidth="1"/>
    <col min="10278" max="10278" width="4" style="18" customWidth="1"/>
    <col min="10279" max="10280" width="6.7109375" style="18" customWidth="1"/>
    <col min="10281" max="10281" width="7.5703125" style="18" customWidth="1"/>
    <col min="10282" max="10282" width="6.7109375" style="18" customWidth="1"/>
    <col min="10283" max="10283" width="7.85546875" style="18" customWidth="1"/>
    <col min="10284" max="10284" width="7.7109375" style="18" customWidth="1"/>
    <col min="10285" max="10285" width="11.85546875" style="18" bestFit="1" customWidth="1"/>
    <col min="10286" max="10495" width="9.140625" style="18"/>
    <col min="10496" max="10496" width="14.140625" style="18" bestFit="1" customWidth="1"/>
    <col min="10497" max="10503" width="6.7109375" style="18" customWidth="1"/>
    <col min="10504" max="10504" width="6.85546875" style="18" customWidth="1"/>
    <col min="10505" max="10505" width="7" style="18" customWidth="1"/>
    <col min="10506" max="10506" width="5.85546875" style="18" customWidth="1"/>
    <col min="10507" max="10507" width="5.140625" style="18" customWidth="1"/>
    <col min="10508" max="10510" width="5.85546875" style="18" customWidth="1"/>
    <col min="10511" max="10512" width="6.140625" style="18" customWidth="1"/>
    <col min="10513" max="10513" width="5.140625" style="18" customWidth="1"/>
    <col min="10514" max="10514" width="5.85546875" style="18" customWidth="1"/>
    <col min="10515" max="10515" width="6" style="18" customWidth="1"/>
    <col min="10516" max="10517" width="5.7109375" style="18" customWidth="1"/>
    <col min="10518" max="10518" width="5.28515625" style="18" customWidth="1"/>
    <col min="10519" max="10519" width="5" style="18" customWidth="1"/>
    <col min="10520" max="10520" width="4.140625" style="18" customWidth="1"/>
    <col min="10521" max="10521" width="5.85546875" style="18" customWidth="1"/>
    <col min="10522" max="10522" width="4.7109375" style="18" customWidth="1"/>
    <col min="10523" max="10523" width="4" style="18" customWidth="1"/>
    <col min="10524" max="10524" width="3.7109375" style="18" customWidth="1"/>
    <col min="10525" max="10525" width="4" style="18" customWidth="1"/>
    <col min="10526" max="10526" width="6.5703125" style="18" customWidth="1"/>
    <col min="10527" max="10527" width="6.28515625" style="18" customWidth="1"/>
    <col min="10528" max="10528" width="6" style="18" customWidth="1"/>
    <col min="10529" max="10529" width="4.42578125" style="18" customWidth="1"/>
    <col min="10530" max="10530" width="4.85546875" style="18" customWidth="1"/>
    <col min="10531" max="10531" width="3.85546875" style="18" customWidth="1"/>
    <col min="10532" max="10532" width="7.7109375" style="18" customWidth="1"/>
    <col min="10533" max="10533" width="6.85546875" style="18" customWidth="1"/>
    <col min="10534" max="10534" width="4" style="18" customWidth="1"/>
    <col min="10535" max="10536" width="6.7109375" style="18" customWidth="1"/>
    <col min="10537" max="10537" width="7.5703125" style="18" customWidth="1"/>
    <col min="10538" max="10538" width="6.7109375" style="18" customWidth="1"/>
    <col min="10539" max="10539" width="7.85546875" style="18" customWidth="1"/>
    <col min="10540" max="10540" width="7.7109375" style="18" customWidth="1"/>
    <col min="10541" max="10541" width="11.85546875" style="18" bestFit="1" customWidth="1"/>
    <col min="10542" max="10751" width="9.140625" style="18"/>
    <col min="10752" max="10752" width="14.140625" style="18" bestFit="1" customWidth="1"/>
    <col min="10753" max="10759" width="6.7109375" style="18" customWidth="1"/>
    <col min="10760" max="10760" width="6.85546875" style="18" customWidth="1"/>
    <col min="10761" max="10761" width="7" style="18" customWidth="1"/>
    <col min="10762" max="10762" width="5.85546875" style="18" customWidth="1"/>
    <col min="10763" max="10763" width="5.140625" style="18" customWidth="1"/>
    <col min="10764" max="10766" width="5.85546875" style="18" customWidth="1"/>
    <col min="10767" max="10768" width="6.140625" style="18" customWidth="1"/>
    <col min="10769" max="10769" width="5.140625" style="18" customWidth="1"/>
    <col min="10770" max="10770" width="5.85546875" style="18" customWidth="1"/>
    <col min="10771" max="10771" width="6" style="18" customWidth="1"/>
    <col min="10772" max="10773" width="5.7109375" style="18" customWidth="1"/>
    <col min="10774" max="10774" width="5.28515625" style="18" customWidth="1"/>
    <col min="10775" max="10775" width="5" style="18" customWidth="1"/>
    <col min="10776" max="10776" width="4.140625" style="18" customWidth="1"/>
    <col min="10777" max="10777" width="5.85546875" style="18" customWidth="1"/>
    <col min="10778" max="10778" width="4.7109375" style="18" customWidth="1"/>
    <col min="10779" max="10779" width="4" style="18" customWidth="1"/>
    <col min="10780" max="10780" width="3.7109375" style="18" customWidth="1"/>
    <col min="10781" max="10781" width="4" style="18" customWidth="1"/>
    <col min="10782" max="10782" width="6.5703125" style="18" customWidth="1"/>
    <col min="10783" max="10783" width="6.28515625" style="18" customWidth="1"/>
    <col min="10784" max="10784" width="6" style="18" customWidth="1"/>
    <col min="10785" max="10785" width="4.42578125" style="18" customWidth="1"/>
    <col min="10786" max="10786" width="4.85546875" style="18" customWidth="1"/>
    <col min="10787" max="10787" width="3.85546875" style="18" customWidth="1"/>
    <col min="10788" max="10788" width="7.7109375" style="18" customWidth="1"/>
    <col min="10789" max="10789" width="6.85546875" style="18" customWidth="1"/>
    <col min="10790" max="10790" width="4" style="18" customWidth="1"/>
    <col min="10791" max="10792" width="6.7109375" style="18" customWidth="1"/>
    <col min="10793" max="10793" width="7.5703125" style="18" customWidth="1"/>
    <col min="10794" max="10794" width="6.7109375" style="18" customWidth="1"/>
    <col min="10795" max="10795" width="7.85546875" style="18" customWidth="1"/>
    <col min="10796" max="10796" width="7.7109375" style="18" customWidth="1"/>
    <col min="10797" max="10797" width="11.85546875" style="18" bestFit="1" customWidth="1"/>
    <col min="10798" max="11007" width="9.140625" style="18"/>
    <col min="11008" max="11008" width="14.140625" style="18" bestFit="1" customWidth="1"/>
    <col min="11009" max="11015" width="6.7109375" style="18" customWidth="1"/>
    <col min="11016" max="11016" width="6.85546875" style="18" customWidth="1"/>
    <col min="11017" max="11017" width="7" style="18" customWidth="1"/>
    <col min="11018" max="11018" width="5.85546875" style="18" customWidth="1"/>
    <col min="11019" max="11019" width="5.140625" style="18" customWidth="1"/>
    <col min="11020" max="11022" width="5.85546875" style="18" customWidth="1"/>
    <col min="11023" max="11024" width="6.140625" style="18" customWidth="1"/>
    <col min="11025" max="11025" width="5.140625" style="18" customWidth="1"/>
    <col min="11026" max="11026" width="5.85546875" style="18" customWidth="1"/>
    <col min="11027" max="11027" width="6" style="18" customWidth="1"/>
    <col min="11028" max="11029" width="5.7109375" style="18" customWidth="1"/>
    <col min="11030" max="11030" width="5.28515625" style="18" customWidth="1"/>
    <col min="11031" max="11031" width="5" style="18" customWidth="1"/>
    <col min="11032" max="11032" width="4.140625" style="18" customWidth="1"/>
    <col min="11033" max="11033" width="5.85546875" style="18" customWidth="1"/>
    <col min="11034" max="11034" width="4.7109375" style="18" customWidth="1"/>
    <col min="11035" max="11035" width="4" style="18" customWidth="1"/>
    <col min="11036" max="11036" width="3.7109375" style="18" customWidth="1"/>
    <col min="11037" max="11037" width="4" style="18" customWidth="1"/>
    <col min="11038" max="11038" width="6.5703125" style="18" customWidth="1"/>
    <col min="11039" max="11039" width="6.28515625" style="18" customWidth="1"/>
    <col min="11040" max="11040" width="6" style="18" customWidth="1"/>
    <col min="11041" max="11041" width="4.42578125" style="18" customWidth="1"/>
    <col min="11042" max="11042" width="4.85546875" style="18" customWidth="1"/>
    <col min="11043" max="11043" width="3.85546875" style="18" customWidth="1"/>
    <col min="11044" max="11044" width="7.7109375" style="18" customWidth="1"/>
    <col min="11045" max="11045" width="6.85546875" style="18" customWidth="1"/>
    <col min="11046" max="11046" width="4" style="18" customWidth="1"/>
    <col min="11047" max="11048" width="6.7109375" style="18" customWidth="1"/>
    <col min="11049" max="11049" width="7.5703125" style="18" customWidth="1"/>
    <col min="11050" max="11050" width="6.7109375" style="18" customWidth="1"/>
    <col min="11051" max="11051" width="7.85546875" style="18" customWidth="1"/>
    <col min="11052" max="11052" width="7.7109375" style="18" customWidth="1"/>
    <col min="11053" max="11053" width="11.85546875" style="18" bestFit="1" customWidth="1"/>
    <col min="11054" max="11263" width="9.140625" style="18"/>
    <col min="11264" max="11264" width="14.140625" style="18" bestFit="1" customWidth="1"/>
    <col min="11265" max="11271" width="6.7109375" style="18" customWidth="1"/>
    <col min="11272" max="11272" width="6.85546875" style="18" customWidth="1"/>
    <col min="11273" max="11273" width="7" style="18" customWidth="1"/>
    <col min="11274" max="11274" width="5.85546875" style="18" customWidth="1"/>
    <col min="11275" max="11275" width="5.140625" style="18" customWidth="1"/>
    <col min="11276" max="11278" width="5.85546875" style="18" customWidth="1"/>
    <col min="11279" max="11280" width="6.140625" style="18" customWidth="1"/>
    <col min="11281" max="11281" width="5.140625" style="18" customWidth="1"/>
    <col min="11282" max="11282" width="5.85546875" style="18" customWidth="1"/>
    <col min="11283" max="11283" width="6" style="18" customWidth="1"/>
    <col min="11284" max="11285" width="5.7109375" style="18" customWidth="1"/>
    <col min="11286" max="11286" width="5.28515625" style="18" customWidth="1"/>
    <col min="11287" max="11287" width="5" style="18" customWidth="1"/>
    <col min="11288" max="11288" width="4.140625" style="18" customWidth="1"/>
    <col min="11289" max="11289" width="5.85546875" style="18" customWidth="1"/>
    <col min="11290" max="11290" width="4.7109375" style="18" customWidth="1"/>
    <col min="11291" max="11291" width="4" style="18" customWidth="1"/>
    <col min="11292" max="11292" width="3.7109375" style="18" customWidth="1"/>
    <col min="11293" max="11293" width="4" style="18" customWidth="1"/>
    <col min="11294" max="11294" width="6.5703125" style="18" customWidth="1"/>
    <col min="11295" max="11295" width="6.28515625" style="18" customWidth="1"/>
    <col min="11296" max="11296" width="6" style="18" customWidth="1"/>
    <col min="11297" max="11297" width="4.42578125" style="18" customWidth="1"/>
    <col min="11298" max="11298" width="4.85546875" style="18" customWidth="1"/>
    <col min="11299" max="11299" width="3.85546875" style="18" customWidth="1"/>
    <col min="11300" max="11300" width="7.7109375" style="18" customWidth="1"/>
    <col min="11301" max="11301" width="6.85546875" style="18" customWidth="1"/>
    <col min="11302" max="11302" width="4" style="18" customWidth="1"/>
    <col min="11303" max="11304" width="6.7109375" style="18" customWidth="1"/>
    <col min="11305" max="11305" width="7.5703125" style="18" customWidth="1"/>
    <col min="11306" max="11306" width="6.7109375" style="18" customWidth="1"/>
    <col min="11307" max="11307" width="7.85546875" style="18" customWidth="1"/>
    <col min="11308" max="11308" width="7.7109375" style="18" customWidth="1"/>
    <col min="11309" max="11309" width="11.85546875" style="18" bestFit="1" customWidth="1"/>
    <col min="11310" max="11519" width="9.140625" style="18"/>
    <col min="11520" max="11520" width="14.140625" style="18" bestFit="1" customWidth="1"/>
    <col min="11521" max="11527" width="6.7109375" style="18" customWidth="1"/>
    <col min="11528" max="11528" width="6.85546875" style="18" customWidth="1"/>
    <col min="11529" max="11529" width="7" style="18" customWidth="1"/>
    <col min="11530" max="11530" width="5.85546875" style="18" customWidth="1"/>
    <col min="11531" max="11531" width="5.140625" style="18" customWidth="1"/>
    <col min="11532" max="11534" width="5.85546875" style="18" customWidth="1"/>
    <col min="11535" max="11536" width="6.140625" style="18" customWidth="1"/>
    <col min="11537" max="11537" width="5.140625" style="18" customWidth="1"/>
    <col min="11538" max="11538" width="5.85546875" style="18" customWidth="1"/>
    <col min="11539" max="11539" width="6" style="18" customWidth="1"/>
    <col min="11540" max="11541" width="5.7109375" style="18" customWidth="1"/>
    <col min="11542" max="11542" width="5.28515625" style="18" customWidth="1"/>
    <col min="11543" max="11543" width="5" style="18" customWidth="1"/>
    <col min="11544" max="11544" width="4.140625" style="18" customWidth="1"/>
    <col min="11545" max="11545" width="5.85546875" style="18" customWidth="1"/>
    <col min="11546" max="11546" width="4.7109375" style="18" customWidth="1"/>
    <col min="11547" max="11547" width="4" style="18" customWidth="1"/>
    <col min="11548" max="11548" width="3.7109375" style="18" customWidth="1"/>
    <col min="11549" max="11549" width="4" style="18" customWidth="1"/>
    <col min="11550" max="11550" width="6.5703125" style="18" customWidth="1"/>
    <col min="11551" max="11551" width="6.28515625" style="18" customWidth="1"/>
    <col min="11552" max="11552" width="6" style="18" customWidth="1"/>
    <col min="11553" max="11553" width="4.42578125" style="18" customWidth="1"/>
    <col min="11554" max="11554" width="4.85546875" style="18" customWidth="1"/>
    <col min="11555" max="11555" width="3.85546875" style="18" customWidth="1"/>
    <col min="11556" max="11556" width="7.7109375" style="18" customWidth="1"/>
    <col min="11557" max="11557" width="6.85546875" style="18" customWidth="1"/>
    <col min="11558" max="11558" width="4" style="18" customWidth="1"/>
    <col min="11559" max="11560" width="6.7109375" style="18" customWidth="1"/>
    <col min="11561" max="11561" width="7.5703125" style="18" customWidth="1"/>
    <col min="11562" max="11562" width="6.7109375" style="18" customWidth="1"/>
    <col min="11563" max="11563" width="7.85546875" style="18" customWidth="1"/>
    <col min="11564" max="11564" width="7.7109375" style="18" customWidth="1"/>
    <col min="11565" max="11565" width="11.85546875" style="18" bestFit="1" customWidth="1"/>
    <col min="11566" max="11775" width="9.140625" style="18"/>
    <col min="11776" max="11776" width="14.140625" style="18" bestFit="1" customWidth="1"/>
    <col min="11777" max="11783" width="6.7109375" style="18" customWidth="1"/>
    <col min="11784" max="11784" width="6.85546875" style="18" customWidth="1"/>
    <col min="11785" max="11785" width="7" style="18" customWidth="1"/>
    <col min="11786" max="11786" width="5.85546875" style="18" customWidth="1"/>
    <col min="11787" max="11787" width="5.140625" style="18" customWidth="1"/>
    <col min="11788" max="11790" width="5.85546875" style="18" customWidth="1"/>
    <col min="11791" max="11792" width="6.140625" style="18" customWidth="1"/>
    <col min="11793" max="11793" width="5.140625" style="18" customWidth="1"/>
    <col min="11794" max="11794" width="5.85546875" style="18" customWidth="1"/>
    <col min="11795" max="11795" width="6" style="18" customWidth="1"/>
    <col min="11796" max="11797" width="5.7109375" style="18" customWidth="1"/>
    <col min="11798" max="11798" width="5.28515625" style="18" customWidth="1"/>
    <col min="11799" max="11799" width="5" style="18" customWidth="1"/>
    <col min="11800" max="11800" width="4.140625" style="18" customWidth="1"/>
    <col min="11801" max="11801" width="5.85546875" style="18" customWidth="1"/>
    <col min="11802" max="11802" width="4.7109375" style="18" customWidth="1"/>
    <col min="11803" max="11803" width="4" style="18" customWidth="1"/>
    <col min="11804" max="11804" width="3.7109375" style="18" customWidth="1"/>
    <col min="11805" max="11805" width="4" style="18" customWidth="1"/>
    <col min="11806" max="11806" width="6.5703125" style="18" customWidth="1"/>
    <col min="11807" max="11807" width="6.28515625" style="18" customWidth="1"/>
    <col min="11808" max="11808" width="6" style="18" customWidth="1"/>
    <col min="11809" max="11809" width="4.42578125" style="18" customWidth="1"/>
    <col min="11810" max="11810" width="4.85546875" style="18" customWidth="1"/>
    <col min="11811" max="11811" width="3.85546875" style="18" customWidth="1"/>
    <col min="11812" max="11812" width="7.7109375" style="18" customWidth="1"/>
    <col min="11813" max="11813" width="6.85546875" style="18" customWidth="1"/>
    <col min="11814" max="11814" width="4" style="18" customWidth="1"/>
    <col min="11815" max="11816" width="6.7109375" style="18" customWidth="1"/>
    <col min="11817" max="11817" width="7.5703125" style="18" customWidth="1"/>
    <col min="11818" max="11818" width="6.7109375" style="18" customWidth="1"/>
    <col min="11819" max="11819" width="7.85546875" style="18" customWidth="1"/>
    <col min="11820" max="11820" width="7.7109375" style="18" customWidth="1"/>
    <col min="11821" max="11821" width="11.85546875" style="18" bestFit="1" customWidth="1"/>
    <col min="11822" max="12031" width="9.140625" style="18"/>
    <col min="12032" max="12032" width="14.140625" style="18" bestFit="1" customWidth="1"/>
    <col min="12033" max="12039" width="6.7109375" style="18" customWidth="1"/>
    <col min="12040" max="12040" width="6.85546875" style="18" customWidth="1"/>
    <col min="12041" max="12041" width="7" style="18" customWidth="1"/>
    <col min="12042" max="12042" width="5.85546875" style="18" customWidth="1"/>
    <col min="12043" max="12043" width="5.140625" style="18" customWidth="1"/>
    <col min="12044" max="12046" width="5.85546875" style="18" customWidth="1"/>
    <col min="12047" max="12048" width="6.140625" style="18" customWidth="1"/>
    <col min="12049" max="12049" width="5.140625" style="18" customWidth="1"/>
    <col min="12050" max="12050" width="5.85546875" style="18" customWidth="1"/>
    <col min="12051" max="12051" width="6" style="18" customWidth="1"/>
    <col min="12052" max="12053" width="5.7109375" style="18" customWidth="1"/>
    <col min="12054" max="12054" width="5.28515625" style="18" customWidth="1"/>
    <col min="12055" max="12055" width="5" style="18" customWidth="1"/>
    <col min="12056" max="12056" width="4.140625" style="18" customWidth="1"/>
    <col min="12057" max="12057" width="5.85546875" style="18" customWidth="1"/>
    <col min="12058" max="12058" width="4.7109375" style="18" customWidth="1"/>
    <col min="12059" max="12059" width="4" style="18" customWidth="1"/>
    <col min="12060" max="12060" width="3.7109375" style="18" customWidth="1"/>
    <col min="12061" max="12061" width="4" style="18" customWidth="1"/>
    <col min="12062" max="12062" width="6.5703125" style="18" customWidth="1"/>
    <col min="12063" max="12063" width="6.28515625" style="18" customWidth="1"/>
    <col min="12064" max="12064" width="6" style="18" customWidth="1"/>
    <col min="12065" max="12065" width="4.42578125" style="18" customWidth="1"/>
    <col min="12066" max="12066" width="4.85546875" style="18" customWidth="1"/>
    <col min="12067" max="12067" width="3.85546875" style="18" customWidth="1"/>
    <col min="12068" max="12068" width="7.7109375" style="18" customWidth="1"/>
    <col min="12069" max="12069" width="6.85546875" style="18" customWidth="1"/>
    <col min="12070" max="12070" width="4" style="18" customWidth="1"/>
    <col min="12071" max="12072" width="6.7109375" style="18" customWidth="1"/>
    <col min="12073" max="12073" width="7.5703125" style="18" customWidth="1"/>
    <col min="12074" max="12074" width="6.7109375" style="18" customWidth="1"/>
    <col min="12075" max="12075" width="7.85546875" style="18" customWidth="1"/>
    <col min="12076" max="12076" width="7.7109375" style="18" customWidth="1"/>
    <col min="12077" max="12077" width="11.85546875" style="18" bestFit="1" customWidth="1"/>
    <col min="12078" max="12287" width="9.140625" style="18"/>
    <col min="12288" max="12288" width="14.140625" style="18" bestFit="1" customWidth="1"/>
    <col min="12289" max="12295" width="6.7109375" style="18" customWidth="1"/>
    <col min="12296" max="12296" width="6.85546875" style="18" customWidth="1"/>
    <col min="12297" max="12297" width="7" style="18" customWidth="1"/>
    <col min="12298" max="12298" width="5.85546875" style="18" customWidth="1"/>
    <col min="12299" max="12299" width="5.140625" style="18" customWidth="1"/>
    <col min="12300" max="12302" width="5.85546875" style="18" customWidth="1"/>
    <col min="12303" max="12304" width="6.140625" style="18" customWidth="1"/>
    <col min="12305" max="12305" width="5.140625" style="18" customWidth="1"/>
    <col min="12306" max="12306" width="5.85546875" style="18" customWidth="1"/>
    <col min="12307" max="12307" width="6" style="18" customWidth="1"/>
    <col min="12308" max="12309" width="5.7109375" style="18" customWidth="1"/>
    <col min="12310" max="12310" width="5.28515625" style="18" customWidth="1"/>
    <col min="12311" max="12311" width="5" style="18" customWidth="1"/>
    <col min="12312" max="12312" width="4.140625" style="18" customWidth="1"/>
    <col min="12313" max="12313" width="5.85546875" style="18" customWidth="1"/>
    <col min="12314" max="12314" width="4.7109375" style="18" customWidth="1"/>
    <col min="12315" max="12315" width="4" style="18" customWidth="1"/>
    <col min="12316" max="12316" width="3.7109375" style="18" customWidth="1"/>
    <col min="12317" max="12317" width="4" style="18" customWidth="1"/>
    <col min="12318" max="12318" width="6.5703125" style="18" customWidth="1"/>
    <col min="12319" max="12319" width="6.28515625" style="18" customWidth="1"/>
    <col min="12320" max="12320" width="6" style="18" customWidth="1"/>
    <col min="12321" max="12321" width="4.42578125" style="18" customWidth="1"/>
    <col min="12322" max="12322" width="4.85546875" style="18" customWidth="1"/>
    <col min="12323" max="12323" width="3.85546875" style="18" customWidth="1"/>
    <col min="12324" max="12324" width="7.7109375" style="18" customWidth="1"/>
    <col min="12325" max="12325" width="6.85546875" style="18" customWidth="1"/>
    <col min="12326" max="12326" width="4" style="18" customWidth="1"/>
    <col min="12327" max="12328" width="6.7109375" style="18" customWidth="1"/>
    <col min="12329" max="12329" width="7.5703125" style="18" customWidth="1"/>
    <col min="12330" max="12330" width="6.7109375" style="18" customWidth="1"/>
    <col min="12331" max="12331" width="7.85546875" style="18" customWidth="1"/>
    <col min="12332" max="12332" width="7.7109375" style="18" customWidth="1"/>
    <col min="12333" max="12333" width="11.85546875" style="18" bestFit="1" customWidth="1"/>
    <col min="12334" max="12543" width="9.140625" style="18"/>
    <col min="12544" max="12544" width="14.140625" style="18" bestFit="1" customWidth="1"/>
    <col min="12545" max="12551" width="6.7109375" style="18" customWidth="1"/>
    <col min="12552" max="12552" width="6.85546875" style="18" customWidth="1"/>
    <col min="12553" max="12553" width="7" style="18" customWidth="1"/>
    <col min="12554" max="12554" width="5.85546875" style="18" customWidth="1"/>
    <col min="12555" max="12555" width="5.140625" style="18" customWidth="1"/>
    <col min="12556" max="12558" width="5.85546875" style="18" customWidth="1"/>
    <col min="12559" max="12560" width="6.140625" style="18" customWidth="1"/>
    <col min="12561" max="12561" width="5.140625" style="18" customWidth="1"/>
    <col min="12562" max="12562" width="5.85546875" style="18" customWidth="1"/>
    <col min="12563" max="12563" width="6" style="18" customWidth="1"/>
    <col min="12564" max="12565" width="5.7109375" style="18" customWidth="1"/>
    <col min="12566" max="12566" width="5.28515625" style="18" customWidth="1"/>
    <col min="12567" max="12567" width="5" style="18" customWidth="1"/>
    <col min="12568" max="12568" width="4.140625" style="18" customWidth="1"/>
    <col min="12569" max="12569" width="5.85546875" style="18" customWidth="1"/>
    <col min="12570" max="12570" width="4.7109375" style="18" customWidth="1"/>
    <col min="12571" max="12571" width="4" style="18" customWidth="1"/>
    <col min="12572" max="12572" width="3.7109375" style="18" customWidth="1"/>
    <col min="12573" max="12573" width="4" style="18" customWidth="1"/>
    <col min="12574" max="12574" width="6.5703125" style="18" customWidth="1"/>
    <col min="12575" max="12575" width="6.28515625" style="18" customWidth="1"/>
    <col min="12576" max="12576" width="6" style="18" customWidth="1"/>
    <col min="12577" max="12577" width="4.42578125" style="18" customWidth="1"/>
    <col min="12578" max="12578" width="4.85546875" style="18" customWidth="1"/>
    <col min="12579" max="12579" width="3.85546875" style="18" customWidth="1"/>
    <col min="12580" max="12580" width="7.7109375" style="18" customWidth="1"/>
    <col min="12581" max="12581" width="6.85546875" style="18" customWidth="1"/>
    <col min="12582" max="12582" width="4" style="18" customWidth="1"/>
    <col min="12583" max="12584" width="6.7109375" style="18" customWidth="1"/>
    <col min="12585" max="12585" width="7.5703125" style="18" customWidth="1"/>
    <col min="12586" max="12586" width="6.7109375" style="18" customWidth="1"/>
    <col min="12587" max="12587" width="7.85546875" style="18" customWidth="1"/>
    <col min="12588" max="12588" width="7.7109375" style="18" customWidth="1"/>
    <col min="12589" max="12589" width="11.85546875" style="18" bestFit="1" customWidth="1"/>
    <col min="12590" max="12799" width="9.140625" style="18"/>
    <col min="12800" max="12800" width="14.140625" style="18" bestFit="1" customWidth="1"/>
    <col min="12801" max="12807" width="6.7109375" style="18" customWidth="1"/>
    <col min="12808" max="12808" width="6.85546875" style="18" customWidth="1"/>
    <col min="12809" max="12809" width="7" style="18" customWidth="1"/>
    <col min="12810" max="12810" width="5.85546875" style="18" customWidth="1"/>
    <col min="12811" max="12811" width="5.140625" style="18" customWidth="1"/>
    <col min="12812" max="12814" width="5.85546875" style="18" customWidth="1"/>
    <col min="12815" max="12816" width="6.140625" style="18" customWidth="1"/>
    <col min="12817" max="12817" width="5.140625" style="18" customWidth="1"/>
    <col min="12818" max="12818" width="5.85546875" style="18" customWidth="1"/>
    <col min="12819" max="12819" width="6" style="18" customWidth="1"/>
    <col min="12820" max="12821" width="5.7109375" style="18" customWidth="1"/>
    <col min="12822" max="12822" width="5.28515625" style="18" customWidth="1"/>
    <col min="12823" max="12823" width="5" style="18" customWidth="1"/>
    <col min="12824" max="12824" width="4.140625" style="18" customWidth="1"/>
    <col min="12825" max="12825" width="5.85546875" style="18" customWidth="1"/>
    <col min="12826" max="12826" width="4.7109375" style="18" customWidth="1"/>
    <col min="12827" max="12827" width="4" style="18" customWidth="1"/>
    <col min="12828" max="12828" width="3.7109375" style="18" customWidth="1"/>
    <col min="12829" max="12829" width="4" style="18" customWidth="1"/>
    <col min="12830" max="12830" width="6.5703125" style="18" customWidth="1"/>
    <col min="12831" max="12831" width="6.28515625" style="18" customWidth="1"/>
    <col min="12832" max="12832" width="6" style="18" customWidth="1"/>
    <col min="12833" max="12833" width="4.42578125" style="18" customWidth="1"/>
    <col min="12834" max="12834" width="4.85546875" style="18" customWidth="1"/>
    <col min="12835" max="12835" width="3.85546875" style="18" customWidth="1"/>
    <col min="12836" max="12836" width="7.7109375" style="18" customWidth="1"/>
    <col min="12837" max="12837" width="6.85546875" style="18" customWidth="1"/>
    <col min="12838" max="12838" width="4" style="18" customWidth="1"/>
    <col min="12839" max="12840" width="6.7109375" style="18" customWidth="1"/>
    <col min="12841" max="12841" width="7.5703125" style="18" customWidth="1"/>
    <col min="12842" max="12842" width="6.7109375" style="18" customWidth="1"/>
    <col min="12843" max="12843" width="7.85546875" style="18" customWidth="1"/>
    <col min="12844" max="12844" width="7.7109375" style="18" customWidth="1"/>
    <col min="12845" max="12845" width="11.85546875" style="18" bestFit="1" customWidth="1"/>
    <col min="12846" max="13055" width="9.140625" style="18"/>
    <col min="13056" max="13056" width="14.140625" style="18" bestFit="1" customWidth="1"/>
    <col min="13057" max="13063" width="6.7109375" style="18" customWidth="1"/>
    <col min="13064" max="13064" width="6.85546875" style="18" customWidth="1"/>
    <col min="13065" max="13065" width="7" style="18" customWidth="1"/>
    <col min="13066" max="13066" width="5.85546875" style="18" customWidth="1"/>
    <col min="13067" max="13067" width="5.140625" style="18" customWidth="1"/>
    <col min="13068" max="13070" width="5.85546875" style="18" customWidth="1"/>
    <col min="13071" max="13072" width="6.140625" style="18" customWidth="1"/>
    <col min="13073" max="13073" width="5.140625" style="18" customWidth="1"/>
    <col min="13074" max="13074" width="5.85546875" style="18" customWidth="1"/>
    <col min="13075" max="13075" width="6" style="18" customWidth="1"/>
    <col min="13076" max="13077" width="5.7109375" style="18" customWidth="1"/>
    <col min="13078" max="13078" width="5.28515625" style="18" customWidth="1"/>
    <col min="13079" max="13079" width="5" style="18" customWidth="1"/>
    <col min="13080" max="13080" width="4.140625" style="18" customWidth="1"/>
    <col min="13081" max="13081" width="5.85546875" style="18" customWidth="1"/>
    <col min="13082" max="13082" width="4.7109375" style="18" customWidth="1"/>
    <col min="13083" max="13083" width="4" style="18" customWidth="1"/>
    <col min="13084" max="13084" width="3.7109375" style="18" customWidth="1"/>
    <col min="13085" max="13085" width="4" style="18" customWidth="1"/>
    <col min="13086" max="13086" width="6.5703125" style="18" customWidth="1"/>
    <col min="13087" max="13087" width="6.28515625" style="18" customWidth="1"/>
    <col min="13088" max="13088" width="6" style="18" customWidth="1"/>
    <col min="13089" max="13089" width="4.42578125" style="18" customWidth="1"/>
    <col min="13090" max="13090" width="4.85546875" style="18" customWidth="1"/>
    <col min="13091" max="13091" width="3.85546875" style="18" customWidth="1"/>
    <col min="13092" max="13092" width="7.7109375" style="18" customWidth="1"/>
    <col min="13093" max="13093" width="6.85546875" style="18" customWidth="1"/>
    <col min="13094" max="13094" width="4" style="18" customWidth="1"/>
    <col min="13095" max="13096" width="6.7109375" style="18" customWidth="1"/>
    <col min="13097" max="13097" width="7.5703125" style="18" customWidth="1"/>
    <col min="13098" max="13098" width="6.7109375" style="18" customWidth="1"/>
    <col min="13099" max="13099" width="7.85546875" style="18" customWidth="1"/>
    <col min="13100" max="13100" width="7.7109375" style="18" customWidth="1"/>
    <col min="13101" max="13101" width="11.85546875" style="18" bestFit="1" customWidth="1"/>
    <col min="13102" max="13311" width="9.140625" style="18"/>
    <col min="13312" max="13312" width="14.140625" style="18" bestFit="1" customWidth="1"/>
    <col min="13313" max="13319" width="6.7109375" style="18" customWidth="1"/>
    <col min="13320" max="13320" width="6.85546875" style="18" customWidth="1"/>
    <col min="13321" max="13321" width="7" style="18" customWidth="1"/>
    <col min="13322" max="13322" width="5.85546875" style="18" customWidth="1"/>
    <col min="13323" max="13323" width="5.140625" style="18" customWidth="1"/>
    <col min="13324" max="13326" width="5.85546875" style="18" customWidth="1"/>
    <col min="13327" max="13328" width="6.140625" style="18" customWidth="1"/>
    <col min="13329" max="13329" width="5.140625" style="18" customWidth="1"/>
    <col min="13330" max="13330" width="5.85546875" style="18" customWidth="1"/>
    <col min="13331" max="13331" width="6" style="18" customWidth="1"/>
    <col min="13332" max="13333" width="5.7109375" style="18" customWidth="1"/>
    <col min="13334" max="13334" width="5.28515625" style="18" customWidth="1"/>
    <col min="13335" max="13335" width="5" style="18" customWidth="1"/>
    <col min="13336" max="13336" width="4.140625" style="18" customWidth="1"/>
    <col min="13337" max="13337" width="5.85546875" style="18" customWidth="1"/>
    <col min="13338" max="13338" width="4.7109375" style="18" customWidth="1"/>
    <col min="13339" max="13339" width="4" style="18" customWidth="1"/>
    <col min="13340" max="13340" width="3.7109375" style="18" customWidth="1"/>
    <col min="13341" max="13341" width="4" style="18" customWidth="1"/>
    <col min="13342" max="13342" width="6.5703125" style="18" customWidth="1"/>
    <col min="13343" max="13343" width="6.28515625" style="18" customWidth="1"/>
    <col min="13344" max="13344" width="6" style="18" customWidth="1"/>
    <col min="13345" max="13345" width="4.42578125" style="18" customWidth="1"/>
    <col min="13346" max="13346" width="4.85546875" style="18" customWidth="1"/>
    <col min="13347" max="13347" width="3.85546875" style="18" customWidth="1"/>
    <col min="13348" max="13348" width="7.7109375" style="18" customWidth="1"/>
    <col min="13349" max="13349" width="6.85546875" style="18" customWidth="1"/>
    <col min="13350" max="13350" width="4" style="18" customWidth="1"/>
    <col min="13351" max="13352" width="6.7109375" style="18" customWidth="1"/>
    <col min="13353" max="13353" width="7.5703125" style="18" customWidth="1"/>
    <col min="13354" max="13354" width="6.7109375" style="18" customWidth="1"/>
    <col min="13355" max="13355" width="7.85546875" style="18" customWidth="1"/>
    <col min="13356" max="13356" width="7.7109375" style="18" customWidth="1"/>
    <col min="13357" max="13357" width="11.85546875" style="18" bestFit="1" customWidth="1"/>
    <col min="13358" max="13567" width="9.140625" style="18"/>
    <col min="13568" max="13568" width="14.140625" style="18" bestFit="1" customWidth="1"/>
    <col min="13569" max="13575" width="6.7109375" style="18" customWidth="1"/>
    <col min="13576" max="13576" width="6.85546875" style="18" customWidth="1"/>
    <col min="13577" max="13577" width="7" style="18" customWidth="1"/>
    <col min="13578" max="13578" width="5.85546875" style="18" customWidth="1"/>
    <col min="13579" max="13579" width="5.140625" style="18" customWidth="1"/>
    <col min="13580" max="13582" width="5.85546875" style="18" customWidth="1"/>
    <col min="13583" max="13584" width="6.140625" style="18" customWidth="1"/>
    <col min="13585" max="13585" width="5.140625" style="18" customWidth="1"/>
    <col min="13586" max="13586" width="5.85546875" style="18" customWidth="1"/>
    <col min="13587" max="13587" width="6" style="18" customWidth="1"/>
    <col min="13588" max="13589" width="5.7109375" style="18" customWidth="1"/>
    <col min="13590" max="13590" width="5.28515625" style="18" customWidth="1"/>
    <col min="13591" max="13591" width="5" style="18" customWidth="1"/>
    <col min="13592" max="13592" width="4.140625" style="18" customWidth="1"/>
    <col min="13593" max="13593" width="5.85546875" style="18" customWidth="1"/>
    <col min="13594" max="13594" width="4.7109375" style="18" customWidth="1"/>
    <col min="13595" max="13595" width="4" style="18" customWidth="1"/>
    <col min="13596" max="13596" width="3.7109375" style="18" customWidth="1"/>
    <col min="13597" max="13597" width="4" style="18" customWidth="1"/>
    <col min="13598" max="13598" width="6.5703125" style="18" customWidth="1"/>
    <col min="13599" max="13599" width="6.28515625" style="18" customWidth="1"/>
    <col min="13600" max="13600" width="6" style="18" customWidth="1"/>
    <col min="13601" max="13601" width="4.42578125" style="18" customWidth="1"/>
    <col min="13602" max="13602" width="4.85546875" style="18" customWidth="1"/>
    <col min="13603" max="13603" width="3.85546875" style="18" customWidth="1"/>
    <col min="13604" max="13604" width="7.7109375" style="18" customWidth="1"/>
    <col min="13605" max="13605" width="6.85546875" style="18" customWidth="1"/>
    <col min="13606" max="13606" width="4" style="18" customWidth="1"/>
    <col min="13607" max="13608" width="6.7109375" style="18" customWidth="1"/>
    <col min="13609" max="13609" width="7.5703125" style="18" customWidth="1"/>
    <col min="13610" max="13610" width="6.7109375" style="18" customWidth="1"/>
    <col min="13611" max="13611" width="7.85546875" style="18" customWidth="1"/>
    <col min="13612" max="13612" width="7.7109375" style="18" customWidth="1"/>
    <col min="13613" max="13613" width="11.85546875" style="18" bestFit="1" customWidth="1"/>
    <col min="13614" max="13823" width="9.140625" style="18"/>
    <col min="13824" max="13824" width="14.140625" style="18" bestFit="1" customWidth="1"/>
    <col min="13825" max="13831" width="6.7109375" style="18" customWidth="1"/>
    <col min="13832" max="13832" width="6.85546875" style="18" customWidth="1"/>
    <col min="13833" max="13833" width="7" style="18" customWidth="1"/>
    <col min="13834" max="13834" width="5.85546875" style="18" customWidth="1"/>
    <col min="13835" max="13835" width="5.140625" style="18" customWidth="1"/>
    <col min="13836" max="13838" width="5.85546875" style="18" customWidth="1"/>
    <col min="13839" max="13840" width="6.140625" style="18" customWidth="1"/>
    <col min="13841" max="13841" width="5.140625" style="18" customWidth="1"/>
    <col min="13842" max="13842" width="5.85546875" style="18" customWidth="1"/>
    <col min="13843" max="13843" width="6" style="18" customWidth="1"/>
    <col min="13844" max="13845" width="5.7109375" style="18" customWidth="1"/>
    <col min="13846" max="13846" width="5.28515625" style="18" customWidth="1"/>
    <col min="13847" max="13847" width="5" style="18" customWidth="1"/>
    <col min="13848" max="13848" width="4.140625" style="18" customWidth="1"/>
    <col min="13849" max="13849" width="5.85546875" style="18" customWidth="1"/>
    <col min="13850" max="13850" width="4.7109375" style="18" customWidth="1"/>
    <col min="13851" max="13851" width="4" style="18" customWidth="1"/>
    <col min="13852" max="13852" width="3.7109375" style="18" customWidth="1"/>
    <col min="13853" max="13853" width="4" style="18" customWidth="1"/>
    <col min="13854" max="13854" width="6.5703125" style="18" customWidth="1"/>
    <col min="13855" max="13855" width="6.28515625" style="18" customWidth="1"/>
    <col min="13856" max="13856" width="6" style="18" customWidth="1"/>
    <col min="13857" max="13857" width="4.42578125" style="18" customWidth="1"/>
    <col min="13858" max="13858" width="4.85546875" style="18" customWidth="1"/>
    <col min="13859" max="13859" width="3.85546875" style="18" customWidth="1"/>
    <col min="13860" max="13860" width="7.7109375" style="18" customWidth="1"/>
    <col min="13861" max="13861" width="6.85546875" style="18" customWidth="1"/>
    <col min="13862" max="13862" width="4" style="18" customWidth="1"/>
    <col min="13863" max="13864" width="6.7109375" style="18" customWidth="1"/>
    <col min="13865" max="13865" width="7.5703125" style="18" customWidth="1"/>
    <col min="13866" max="13866" width="6.7109375" style="18" customWidth="1"/>
    <col min="13867" max="13867" width="7.85546875" style="18" customWidth="1"/>
    <col min="13868" max="13868" width="7.7109375" style="18" customWidth="1"/>
    <col min="13869" max="13869" width="11.85546875" style="18" bestFit="1" customWidth="1"/>
    <col min="13870" max="14079" width="9.140625" style="18"/>
    <col min="14080" max="14080" width="14.140625" style="18" bestFit="1" customWidth="1"/>
    <col min="14081" max="14087" width="6.7109375" style="18" customWidth="1"/>
    <col min="14088" max="14088" width="6.85546875" style="18" customWidth="1"/>
    <col min="14089" max="14089" width="7" style="18" customWidth="1"/>
    <col min="14090" max="14090" width="5.85546875" style="18" customWidth="1"/>
    <col min="14091" max="14091" width="5.140625" style="18" customWidth="1"/>
    <col min="14092" max="14094" width="5.85546875" style="18" customWidth="1"/>
    <col min="14095" max="14096" width="6.140625" style="18" customWidth="1"/>
    <col min="14097" max="14097" width="5.140625" style="18" customWidth="1"/>
    <col min="14098" max="14098" width="5.85546875" style="18" customWidth="1"/>
    <col min="14099" max="14099" width="6" style="18" customWidth="1"/>
    <col min="14100" max="14101" width="5.7109375" style="18" customWidth="1"/>
    <col min="14102" max="14102" width="5.28515625" style="18" customWidth="1"/>
    <col min="14103" max="14103" width="5" style="18" customWidth="1"/>
    <col min="14104" max="14104" width="4.140625" style="18" customWidth="1"/>
    <col min="14105" max="14105" width="5.85546875" style="18" customWidth="1"/>
    <col min="14106" max="14106" width="4.7109375" style="18" customWidth="1"/>
    <col min="14107" max="14107" width="4" style="18" customWidth="1"/>
    <col min="14108" max="14108" width="3.7109375" style="18" customWidth="1"/>
    <col min="14109" max="14109" width="4" style="18" customWidth="1"/>
    <col min="14110" max="14110" width="6.5703125" style="18" customWidth="1"/>
    <col min="14111" max="14111" width="6.28515625" style="18" customWidth="1"/>
    <col min="14112" max="14112" width="6" style="18" customWidth="1"/>
    <col min="14113" max="14113" width="4.42578125" style="18" customWidth="1"/>
    <col min="14114" max="14114" width="4.85546875" style="18" customWidth="1"/>
    <col min="14115" max="14115" width="3.85546875" style="18" customWidth="1"/>
    <col min="14116" max="14116" width="7.7109375" style="18" customWidth="1"/>
    <col min="14117" max="14117" width="6.85546875" style="18" customWidth="1"/>
    <col min="14118" max="14118" width="4" style="18" customWidth="1"/>
    <col min="14119" max="14120" width="6.7109375" style="18" customWidth="1"/>
    <col min="14121" max="14121" width="7.5703125" style="18" customWidth="1"/>
    <col min="14122" max="14122" width="6.7109375" style="18" customWidth="1"/>
    <col min="14123" max="14123" width="7.85546875" style="18" customWidth="1"/>
    <col min="14124" max="14124" width="7.7109375" style="18" customWidth="1"/>
    <col min="14125" max="14125" width="11.85546875" style="18" bestFit="1" customWidth="1"/>
    <col min="14126" max="14335" width="9.140625" style="18"/>
    <col min="14336" max="14336" width="14.140625" style="18" bestFit="1" customWidth="1"/>
    <col min="14337" max="14343" width="6.7109375" style="18" customWidth="1"/>
    <col min="14344" max="14344" width="6.85546875" style="18" customWidth="1"/>
    <col min="14345" max="14345" width="7" style="18" customWidth="1"/>
    <col min="14346" max="14346" width="5.85546875" style="18" customWidth="1"/>
    <col min="14347" max="14347" width="5.140625" style="18" customWidth="1"/>
    <col min="14348" max="14350" width="5.85546875" style="18" customWidth="1"/>
    <col min="14351" max="14352" width="6.140625" style="18" customWidth="1"/>
    <col min="14353" max="14353" width="5.140625" style="18" customWidth="1"/>
    <col min="14354" max="14354" width="5.85546875" style="18" customWidth="1"/>
    <col min="14355" max="14355" width="6" style="18" customWidth="1"/>
    <col min="14356" max="14357" width="5.7109375" style="18" customWidth="1"/>
    <col min="14358" max="14358" width="5.28515625" style="18" customWidth="1"/>
    <col min="14359" max="14359" width="5" style="18" customWidth="1"/>
    <col min="14360" max="14360" width="4.140625" style="18" customWidth="1"/>
    <col min="14361" max="14361" width="5.85546875" style="18" customWidth="1"/>
    <col min="14362" max="14362" width="4.7109375" style="18" customWidth="1"/>
    <col min="14363" max="14363" width="4" style="18" customWidth="1"/>
    <col min="14364" max="14364" width="3.7109375" style="18" customWidth="1"/>
    <col min="14365" max="14365" width="4" style="18" customWidth="1"/>
    <col min="14366" max="14366" width="6.5703125" style="18" customWidth="1"/>
    <col min="14367" max="14367" width="6.28515625" style="18" customWidth="1"/>
    <col min="14368" max="14368" width="6" style="18" customWidth="1"/>
    <col min="14369" max="14369" width="4.42578125" style="18" customWidth="1"/>
    <col min="14370" max="14370" width="4.85546875" style="18" customWidth="1"/>
    <col min="14371" max="14371" width="3.85546875" style="18" customWidth="1"/>
    <col min="14372" max="14372" width="7.7109375" style="18" customWidth="1"/>
    <col min="14373" max="14373" width="6.85546875" style="18" customWidth="1"/>
    <col min="14374" max="14374" width="4" style="18" customWidth="1"/>
    <col min="14375" max="14376" width="6.7109375" style="18" customWidth="1"/>
    <col min="14377" max="14377" width="7.5703125" style="18" customWidth="1"/>
    <col min="14378" max="14378" width="6.7109375" style="18" customWidth="1"/>
    <col min="14379" max="14379" width="7.85546875" style="18" customWidth="1"/>
    <col min="14380" max="14380" width="7.7109375" style="18" customWidth="1"/>
    <col min="14381" max="14381" width="11.85546875" style="18" bestFit="1" customWidth="1"/>
    <col min="14382" max="14591" width="9.140625" style="18"/>
    <col min="14592" max="14592" width="14.140625" style="18" bestFit="1" customWidth="1"/>
    <col min="14593" max="14599" width="6.7109375" style="18" customWidth="1"/>
    <col min="14600" max="14600" width="6.85546875" style="18" customWidth="1"/>
    <col min="14601" max="14601" width="7" style="18" customWidth="1"/>
    <col min="14602" max="14602" width="5.85546875" style="18" customWidth="1"/>
    <col min="14603" max="14603" width="5.140625" style="18" customWidth="1"/>
    <col min="14604" max="14606" width="5.85546875" style="18" customWidth="1"/>
    <col min="14607" max="14608" width="6.140625" style="18" customWidth="1"/>
    <col min="14609" max="14609" width="5.140625" style="18" customWidth="1"/>
    <col min="14610" max="14610" width="5.85546875" style="18" customWidth="1"/>
    <col min="14611" max="14611" width="6" style="18" customWidth="1"/>
    <col min="14612" max="14613" width="5.7109375" style="18" customWidth="1"/>
    <col min="14614" max="14614" width="5.28515625" style="18" customWidth="1"/>
    <col min="14615" max="14615" width="5" style="18" customWidth="1"/>
    <col min="14616" max="14616" width="4.140625" style="18" customWidth="1"/>
    <col min="14617" max="14617" width="5.85546875" style="18" customWidth="1"/>
    <col min="14618" max="14618" width="4.7109375" style="18" customWidth="1"/>
    <col min="14619" max="14619" width="4" style="18" customWidth="1"/>
    <col min="14620" max="14620" width="3.7109375" style="18" customWidth="1"/>
    <col min="14621" max="14621" width="4" style="18" customWidth="1"/>
    <col min="14622" max="14622" width="6.5703125" style="18" customWidth="1"/>
    <col min="14623" max="14623" width="6.28515625" style="18" customWidth="1"/>
    <col min="14624" max="14624" width="6" style="18" customWidth="1"/>
    <col min="14625" max="14625" width="4.42578125" style="18" customWidth="1"/>
    <col min="14626" max="14626" width="4.85546875" style="18" customWidth="1"/>
    <col min="14627" max="14627" width="3.85546875" style="18" customWidth="1"/>
    <col min="14628" max="14628" width="7.7109375" style="18" customWidth="1"/>
    <col min="14629" max="14629" width="6.85546875" style="18" customWidth="1"/>
    <col min="14630" max="14630" width="4" style="18" customWidth="1"/>
    <col min="14631" max="14632" width="6.7109375" style="18" customWidth="1"/>
    <col min="14633" max="14633" width="7.5703125" style="18" customWidth="1"/>
    <col min="14634" max="14634" width="6.7109375" style="18" customWidth="1"/>
    <col min="14635" max="14635" width="7.85546875" style="18" customWidth="1"/>
    <col min="14636" max="14636" width="7.7109375" style="18" customWidth="1"/>
    <col min="14637" max="14637" width="11.85546875" style="18" bestFit="1" customWidth="1"/>
    <col min="14638" max="14847" width="9.140625" style="18"/>
    <col min="14848" max="14848" width="14.140625" style="18" bestFit="1" customWidth="1"/>
    <col min="14849" max="14855" width="6.7109375" style="18" customWidth="1"/>
    <col min="14856" max="14856" width="6.85546875" style="18" customWidth="1"/>
    <col min="14857" max="14857" width="7" style="18" customWidth="1"/>
    <col min="14858" max="14858" width="5.85546875" style="18" customWidth="1"/>
    <col min="14859" max="14859" width="5.140625" style="18" customWidth="1"/>
    <col min="14860" max="14862" width="5.85546875" style="18" customWidth="1"/>
    <col min="14863" max="14864" width="6.140625" style="18" customWidth="1"/>
    <col min="14865" max="14865" width="5.140625" style="18" customWidth="1"/>
    <col min="14866" max="14866" width="5.85546875" style="18" customWidth="1"/>
    <col min="14867" max="14867" width="6" style="18" customWidth="1"/>
    <col min="14868" max="14869" width="5.7109375" style="18" customWidth="1"/>
    <col min="14870" max="14870" width="5.28515625" style="18" customWidth="1"/>
    <col min="14871" max="14871" width="5" style="18" customWidth="1"/>
    <col min="14872" max="14872" width="4.140625" style="18" customWidth="1"/>
    <col min="14873" max="14873" width="5.85546875" style="18" customWidth="1"/>
    <col min="14874" max="14874" width="4.7109375" style="18" customWidth="1"/>
    <col min="14875" max="14875" width="4" style="18" customWidth="1"/>
    <col min="14876" max="14876" width="3.7109375" style="18" customWidth="1"/>
    <col min="14877" max="14877" width="4" style="18" customWidth="1"/>
    <col min="14878" max="14878" width="6.5703125" style="18" customWidth="1"/>
    <col min="14879" max="14879" width="6.28515625" style="18" customWidth="1"/>
    <col min="14880" max="14880" width="6" style="18" customWidth="1"/>
    <col min="14881" max="14881" width="4.42578125" style="18" customWidth="1"/>
    <col min="14882" max="14882" width="4.85546875" style="18" customWidth="1"/>
    <col min="14883" max="14883" width="3.85546875" style="18" customWidth="1"/>
    <col min="14884" max="14884" width="7.7109375" style="18" customWidth="1"/>
    <col min="14885" max="14885" width="6.85546875" style="18" customWidth="1"/>
    <col min="14886" max="14886" width="4" style="18" customWidth="1"/>
    <col min="14887" max="14888" width="6.7109375" style="18" customWidth="1"/>
    <col min="14889" max="14889" width="7.5703125" style="18" customWidth="1"/>
    <col min="14890" max="14890" width="6.7109375" style="18" customWidth="1"/>
    <col min="14891" max="14891" width="7.85546875" style="18" customWidth="1"/>
    <col min="14892" max="14892" width="7.7109375" style="18" customWidth="1"/>
    <col min="14893" max="14893" width="11.85546875" style="18" bestFit="1" customWidth="1"/>
    <col min="14894" max="15103" width="9.140625" style="18"/>
    <col min="15104" max="15104" width="14.140625" style="18" bestFit="1" customWidth="1"/>
    <col min="15105" max="15111" width="6.7109375" style="18" customWidth="1"/>
    <col min="15112" max="15112" width="6.85546875" style="18" customWidth="1"/>
    <col min="15113" max="15113" width="7" style="18" customWidth="1"/>
    <col min="15114" max="15114" width="5.85546875" style="18" customWidth="1"/>
    <col min="15115" max="15115" width="5.140625" style="18" customWidth="1"/>
    <col min="15116" max="15118" width="5.85546875" style="18" customWidth="1"/>
    <col min="15119" max="15120" width="6.140625" style="18" customWidth="1"/>
    <col min="15121" max="15121" width="5.140625" style="18" customWidth="1"/>
    <col min="15122" max="15122" width="5.85546875" style="18" customWidth="1"/>
    <col min="15123" max="15123" width="6" style="18" customWidth="1"/>
    <col min="15124" max="15125" width="5.7109375" style="18" customWidth="1"/>
    <col min="15126" max="15126" width="5.28515625" style="18" customWidth="1"/>
    <col min="15127" max="15127" width="5" style="18" customWidth="1"/>
    <col min="15128" max="15128" width="4.140625" style="18" customWidth="1"/>
    <col min="15129" max="15129" width="5.85546875" style="18" customWidth="1"/>
    <col min="15130" max="15130" width="4.7109375" style="18" customWidth="1"/>
    <col min="15131" max="15131" width="4" style="18" customWidth="1"/>
    <col min="15132" max="15132" width="3.7109375" style="18" customWidth="1"/>
    <col min="15133" max="15133" width="4" style="18" customWidth="1"/>
    <col min="15134" max="15134" width="6.5703125" style="18" customWidth="1"/>
    <col min="15135" max="15135" width="6.28515625" style="18" customWidth="1"/>
    <col min="15136" max="15136" width="6" style="18" customWidth="1"/>
    <col min="15137" max="15137" width="4.42578125" style="18" customWidth="1"/>
    <col min="15138" max="15138" width="4.85546875" style="18" customWidth="1"/>
    <col min="15139" max="15139" width="3.85546875" style="18" customWidth="1"/>
    <col min="15140" max="15140" width="7.7109375" style="18" customWidth="1"/>
    <col min="15141" max="15141" width="6.85546875" style="18" customWidth="1"/>
    <col min="15142" max="15142" width="4" style="18" customWidth="1"/>
    <col min="15143" max="15144" width="6.7109375" style="18" customWidth="1"/>
    <col min="15145" max="15145" width="7.5703125" style="18" customWidth="1"/>
    <col min="15146" max="15146" width="6.7109375" style="18" customWidth="1"/>
    <col min="15147" max="15147" width="7.85546875" style="18" customWidth="1"/>
    <col min="15148" max="15148" width="7.7109375" style="18" customWidth="1"/>
    <col min="15149" max="15149" width="11.85546875" style="18" bestFit="1" customWidth="1"/>
    <col min="15150" max="15359" width="9.140625" style="18"/>
    <col min="15360" max="15360" width="14.140625" style="18" bestFit="1" customWidth="1"/>
    <col min="15361" max="15367" width="6.7109375" style="18" customWidth="1"/>
    <col min="15368" max="15368" width="6.85546875" style="18" customWidth="1"/>
    <col min="15369" max="15369" width="7" style="18" customWidth="1"/>
    <col min="15370" max="15370" width="5.85546875" style="18" customWidth="1"/>
    <col min="15371" max="15371" width="5.140625" style="18" customWidth="1"/>
    <col min="15372" max="15374" width="5.85546875" style="18" customWidth="1"/>
    <col min="15375" max="15376" width="6.140625" style="18" customWidth="1"/>
    <col min="15377" max="15377" width="5.140625" style="18" customWidth="1"/>
    <col min="15378" max="15378" width="5.85546875" style="18" customWidth="1"/>
    <col min="15379" max="15379" width="6" style="18" customWidth="1"/>
    <col min="15380" max="15381" width="5.7109375" style="18" customWidth="1"/>
    <col min="15382" max="15382" width="5.28515625" style="18" customWidth="1"/>
    <col min="15383" max="15383" width="5" style="18" customWidth="1"/>
    <col min="15384" max="15384" width="4.140625" style="18" customWidth="1"/>
    <col min="15385" max="15385" width="5.85546875" style="18" customWidth="1"/>
    <col min="15386" max="15386" width="4.7109375" style="18" customWidth="1"/>
    <col min="15387" max="15387" width="4" style="18" customWidth="1"/>
    <col min="15388" max="15388" width="3.7109375" style="18" customWidth="1"/>
    <col min="15389" max="15389" width="4" style="18" customWidth="1"/>
    <col min="15390" max="15390" width="6.5703125" style="18" customWidth="1"/>
    <col min="15391" max="15391" width="6.28515625" style="18" customWidth="1"/>
    <col min="15392" max="15392" width="6" style="18" customWidth="1"/>
    <col min="15393" max="15393" width="4.42578125" style="18" customWidth="1"/>
    <col min="15394" max="15394" width="4.85546875" style="18" customWidth="1"/>
    <col min="15395" max="15395" width="3.85546875" style="18" customWidth="1"/>
    <col min="15396" max="15396" width="7.7109375" style="18" customWidth="1"/>
    <col min="15397" max="15397" width="6.85546875" style="18" customWidth="1"/>
    <col min="15398" max="15398" width="4" style="18" customWidth="1"/>
    <col min="15399" max="15400" width="6.7109375" style="18" customWidth="1"/>
    <col min="15401" max="15401" width="7.5703125" style="18" customWidth="1"/>
    <col min="15402" max="15402" width="6.7109375" style="18" customWidth="1"/>
    <col min="15403" max="15403" width="7.85546875" style="18" customWidth="1"/>
    <col min="15404" max="15404" width="7.7109375" style="18" customWidth="1"/>
    <col min="15405" max="15405" width="11.85546875" style="18" bestFit="1" customWidth="1"/>
    <col min="15406" max="15615" width="9.140625" style="18"/>
    <col min="15616" max="15616" width="14.140625" style="18" bestFit="1" customWidth="1"/>
    <col min="15617" max="15623" width="6.7109375" style="18" customWidth="1"/>
    <col min="15624" max="15624" width="6.85546875" style="18" customWidth="1"/>
    <col min="15625" max="15625" width="7" style="18" customWidth="1"/>
    <col min="15626" max="15626" width="5.85546875" style="18" customWidth="1"/>
    <col min="15627" max="15627" width="5.140625" style="18" customWidth="1"/>
    <col min="15628" max="15630" width="5.85546875" style="18" customWidth="1"/>
    <col min="15631" max="15632" width="6.140625" style="18" customWidth="1"/>
    <col min="15633" max="15633" width="5.140625" style="18" customWidth="1"/>
    <col min="15634" max="15634" width="5.85546875" style="18" customWidth="1"/>
    <col min="15635" max="15635" width="6" style="18" customWidth="1"/>
    <col min="15636" max="15637" width="5.7109375" style="18" customWidth="1"/>
    <col min="15638" max="15638" width="5.28515625" style="18" customWidth="1"/>
    <col min="15639" max="15639" width="5" style="18" customWidth="1"/>
    <col min="15640" max="15640" width="4.140625" style="18" customWidth="1"/>
    <col min="15641" max="15641" width="5.85546875" style="18" customWidth="1"/>
    <col min="15642" max="15642" width="4.7109375" style="18" customWidth="1"/>
    <col min="15643" max="15643" width="4" style="18" customWidth="1"/>
    <col min="15644" max="15644" width="3.7109375" style="18" customWidth="1"/>
    <col min="15645" max="15645" width="4" style="18" customWidth="1"/>
    <col min="15646" max="15646" width="6.5703125" style="18" customWidth="1"/>
    <col min="15647" max="15647" width="6.28515625" style="18" customWidth="1"/>
    <col min="15648" max="15648" width="6" style="18" customWidth="1"/>
    <col min="15649" max="15649" width="4.42578125" style="18" customWidth="1"/>
    <col min="15650" max="15650" width="4.85546875" style="18" customWidth="1"/>
    <col min="15651" max="15651" width="3.85546875" style="18" customWidth="1"/>
    <col min="15652" max="15652" width="7.7109375" style="18" customWidth="1"/>
    <col min="15653" max="15653" width="6.85546875" style="18" customWidth="1"/>
    <col min="15654" max="15654" width="4" style="18" customWidth="1"/>
    <col min="15655" max="15656" width="6.7109375" style="18" customWidth="1"/>
    <col min="15657" max="15657" width="7.5703125" style="18" customWidth="1"/>
    <col min="15658" max="15658" width="6.7109375" style="18" customWidth="1"/>
    <col min="15659" max="15659" width="7.85546875" style="18" customWidth="1"/>
    <col min="15660" max="15660" width="7.7109375" style="18" customWidth="1"/>
    <col min="15661" max="15661" width="11.85546875" style="18" bestFit="1" customWidth="1"/>
    <col min="15662" max="15871" width="9.140625" style="18"/>
    <col min="15872" max="15872" width="14.140625" style="18" bestFit="1" customWidth="1"/>
    <col min="15873" max="15879" width="6.7109375" style="18" customWidth="1"/>
    <col min="15880" max="15880" width="6.85546875" style="18" customWidth="1"/>
    <col min="15881" max="15881" width="7" style="18" customWidth="1"/>
    <col min="15882" max="15882" width="5.85546875" style="18" customWidth="1"/>
    <col min="15883" max="15883" width="5.140625" style="18" customWidth="1"/>
    <col min="15884" max="15886" width="5.85546875" style="18" customWidth="1"/>
    <col min="15887" max="15888" width="6.140625" style="18" customWidth="1"/>
    <col min="15889" max="15889" width="5.140625" style="18" customWidth="1"/>
    <col min="15890" max="15890" width="5.85546875" style="18" customWidth="1"/>
    <col min="15891" max="15891" width="6" style="18" customWidth="1"/>
    <col min="15892" max="15893" width="5.7109375" style="18" customWidth="1"/>
    <col min="15894" max="15894" width="5.28515625" style="18" customWidth="1"/>
    <col min="15895" max="15895" width="5" style="18" customWidth="1"/>
    <col min="15896" max="15896" width="4.140625" style="18" customWidth="1"/>
    <col min="15897" max="15897" width="5.85546875" style="18" customWidth="1"/>
    <col min="15898" max="15898" width="4.7109375" style="18" customWidth="1"/>
    <col min="15899" max="15899" width="4" style="18" customWidth="1"/>
    <col min="15900" max="15900" width="3.7109375" style="18" customWidth="1"/>
    <col min="15901" max="15901" width="4" style="18" customWidth="1"/>
    <col min="15902" max="15902" width="6.5703125" style="18" customWidth="1"/>
    <col min="15903" max="15903" width="6.28515625" style="18" customWidth="1"/>
    <col min="15904" max="15904" width="6" style="18" customWidth="1"/>
    <col min="15905" max="15905" width="4.42578125" style="18" customWidth="1"/>
    <col min="15906" max="15906" width="4.85546875" style="18" customWidth="1"/>
    <col min="15907" max="15907" width="3.85546875" style="18" customWidth="1"/>
    <col min="15908" max="15908" width="7.7109375" style="18" customWidth="1"/>
    <col min="15909" max="15909" width="6.85546875" style="18" customWidth="1"/>
    <col min="15910" max="15910" width="4" style="18" customWidth="1"/>
    <col min="15911" max="15912" width="6.7109375" style="18" customWidth="1"/>
    <col min="15913" max="15913" width="7.5703125" style="18" customWidth="1"/>
    <col min="15914" max="15914" width="6.7109375" style="18" customWidth="1"/>
    <col min="15915" max="15915" width="7.85546875" style="18" customWidth="1"/>
    <col min="15916" max="15916" width="7.7109375" style="18" customWidth="1"/>
    <col min="15917" max="15917" width="11.85546875" style="18" bestFit="1" customWidth="1"/>
    <col min="15918" max="16127" width="9.140625" style="18"/>
    <col min="16128" max="16128" width="14.140625" style="18" bestFit="1" customWidth="1"/>
    <col min="16129" max="16135" width="6.7109375" style="18" customWidth="1"/>
    <col min="16136" max="16136" width="6.85546875" style="18" customWidth="1"/>
    <col min="16137" max="16137" width="7" style="18" customWidth="1"/>
    <col min="16138" max="16138" width="5.85546875" style="18" customWidth="1"/>
    <col min="16139" max="16139" width="5.140625" style="18" customWidth="1"/>
    <col min="16140" max="16142" width="5.85546875" style="18" customWidth="1"/>
    <col min="16143" max="16144" width="6.140625" style="18" customWidth="1"/>
    <col min="16145" max="16145" width="5.140625" style="18" customWidth="1"/>
    <col min="16146" max="16146" width="5.85546875" style="18" customWidth="1"/>
    <col min="16147" max="16147" width="6" style="18" customWidth="1"/>
    <col min="16148" max="16149" width="5.7109375" style="18" customWidth="1"/>
    <col min="16150" max="16150" width="5.28515625" style="18" customWidth="1"/>
    <col min="16151" max="16151" width="5" style="18" customWidth="1"/>
    <col min="16152" max="16152" width="4.140625" style="18" customWidth="1"/>
    <col min="16153" max="16153" width="5.85546875" style="18" customWidth="1"/>
    <col min="16154" max="16154" width="4.7109375" style="18" customWidth="1"/>
    <col min="16155" max="16155" width="4" style="18" customWidth="1"/>
    <col min="16156" max="16156" width="3.7109375" style="18" customWidth="1"/>
    <col min="16157" max="16157" width="4" style="18" customWidth="1"/>
    <col min="16158" max="16158" width="6.5703125" style="18" customWidth="1"/>
    <col min="16159" max="16159" width="6.28515625" style="18" customWidth="1"/>
    <col min="16160" max="16160" width="6" style="18" customWidth="1"/>
    <col min="16161" max="16161" width="4.42578125" style="18" customWidth="1"/>
    <col min="16162" max="16162" width="4.85546875" style="18" customWidth="1"/>
    <col min="16163" max="16163" width="3.85546875" style="18" customWidth="1"/>
    <col min="16164" max="16164" width="7.7109375" style="18" customWidth="1"/>
    <col min="16165" max="16165" width="6.85546875" style="18" customWidth="1"/>
    <col min="16166" max="16166" width="4" style="18" customWidth="1"/>
    <col min="16167" max="16168" width="6.7109375" style="18" customWidth="1"/>
    <col min="16169" max="16169" width="7.5703125" style="18" customWidth="1"/>
    <col min="16170" max="16170" width="6.7109375" style="18" customWidth="1"/>
    <col min="16171" max="16171" width="7.85546875" style="18" customWidth="1"/>
    <col min="16172" max="16172" width="7.7109375" style="18" customWidth="1"/>
    <col min="16173" max="16173" width="11.85546875" style="18" bestFit="1" customWidth="1"/>
    <col min="16174" max="16384" width="9.140625" style="18"/>
  </cols>
  <sheetData>
    <row r="1" spans="1:45" x14ac:dyDescent="0.25">
      <c r="A1" s="47" t="s">
        <v>91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9" t="s">
        <v>0</v>
      </c>
      <c r="AQ1" s="49"/>
      <c r="AR1" s="49"/>
      <c r="AS1" s="10"/>
    </row>
    <row r="2" spans="1:45" x14ac:dyDescent="0.2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9"/>
      <c r="AQ2" s="49"/>
      <c r="AR2" s="49"/>
      <c r="AS2" s="10"/>
    </row>
    <row r="3" spans="1:45" x14ac:dyDescent="0.25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9"/>
      <c r="AQ3" s="49"/>
      <c r="AR3" s="49"/>
      <c r="AS3" s="10"/>
    </row>
    <row r="4" spans="1:45" ht="101.1" customHeight="1" x14ac:dyDescent="0.25">
      <c r="A4" s="12" t="s">
        <v>1</v>
      </c>
      <c r="B4" s="12" t="s">
        <v>2</v>
      </c>
      <c r="C4" s="12" t="s">
        <v>3</v>
      </c>
      <c r="D4" s="12" t="s">
        <v>4</v>
      </c>
      <c r="E4" s="12" t="s">
        <v>5</v>
      </c>
      <c r="F4" s="12" t="s">
        <v>6</v>
      </c>
      <c r="G4" s="12" t="s">
        <v>7</v>
      </c>
      <c r="H4" s="12" t="s">
        <v>8</v>
      </c>
      <c r="I4" s="12" t="s">
        <v>9</v>
      </c>
      <c r="J4" s="12" t="s">
        <v>10</v>
      </c>
      <c r="K4" s="12" t="s">
        <v>11</v>
      </c>
      <c r="L4" s="12" t="s">
        <v>12</v>
      </c>
      <c r="M4" s="12" t="s">
        <v>13</v>
      </c>
      <c r="N4" s="12" t="s">
        <v>14</v>
      </c>
      <c r="O4" s="12" t="s">
        <v>15</v>
      </c>
      <c r="P4" s="12" t="s">
        <v>16</v>
      </c>
      <c r="Q4" s="12" t="s">
        <v>17</v>
      </c>
      <c r="R4" s="12" t="s">
        <v>18</v>
      </c>
      <c r="S4" s="12" t="s">
        <v>19</v>
      </c>
      <c r="T4" s="12" t="s">
        <v>20</v>
      </c>
      <c r="U4" s="12" t="s">
        <v>21</v>
      </c>
      <c r="V4" s="12" t="s">
        <v>22</v>
      </c>
      <c r="W4" s="12" t="s">
        <v>23</v>
      </c>
      <c r="X4" s="12" t="s">
        <v>24</v>
      </c>
      <c r="Y4" s="12" t="s">
        <v>25</v>
      </c>
      <c r="Z4" s="12" t="s">
        <v>26</v>
      </c>
      <c r="AA4" s="12" t="s">
        <v>27</v>
      </c>
      <c r="AB4" s="12" t="s">
        <v>28</v>
      </c>
      <c r="AC4" s="12" t="s">
        <v>29</v>
      </c>
      <c r="AD4" s="12" t="s">
        <v>30</v>
      </c>
      <c r="AE4" s="12" t="s">
        <v>31</v>
      </c>
      <c r="AF4" s="12" t="s">
        <v>32</v>
      </c>
      <c r="AG4" s="12" t="s">
        <v>33</v>
      </c>
      <c r="AH4" s="12" t="s">
        <v>34</v>
      </c>
      <c r="AI4" s="12" t="s">
        <v>35</v>
      </c>
      <c r="AJ4" s="12" t="s">
        <v>36</v>
      </c>
      <c r="AK4" s="13" t="s">
        <v>37</v>
      </c>
      <c r="AL4" s="12" t="s">
        <v>38</v>
      </c>
      <c r="AM4" s="12" t="s">
        <v>39</v>
      </c>
      <c r="AN4" s="12" t="s">
        <v>40</v>
      </c>
      <c r="AO4" s="12" t="s">
        <v>41</v>
      </c>
      <c r="AP4" s="12" t="s">
        <v>42</v>
      </c>
      <c r="AQ4" s="12" t="s">
        <v>43</v>
      </c>
      <c r="AR4" s="12" t="s">
        <v>44</v>
      </c>
      <c r="AS4" s="12" t="s">
        <v>1</v>
      </c>
    </row>
    <row r="5" spans="1:45" ht="17.100000000000001" customHeight="1" x14ac:dyDescent="0.25">
      <c r="A5" s="14" t="s">
        <v>45</v>
      </c>
      <c r="B5" s="14">
        <f>AGR!B5+MSE!B5+OPS!B5</f>
        <v>28086.770996937357</v>
      </c>
      <c r="C5" s="14">
        <f>AGR!C5+MSE!C5+OPS!C5</f>
        <v>17736.751165820398</v>
      </c>
      <c r="D5" s="14">
        <f>AGR!D5+MSE!D5+OPS!D5</f>
        <v>4353.1429465908168</v>
      </c>
      <c r="E5" s="14">
        <f>AGR!E5+MSE!E5+OPS!E5</f>
        <v>3879.5111702574236</v>
      </c>
      <c r="F5" s="14">
        <f>AGR!F5+MSE!F5+OPS!F5</f>
        <v>8565.0837298930055</v>
      </c>
      <c r="G5" s="14">
        <f>AGR!G5+MSE!G5+OPS!G5</f>
        <v>14863.297063283879</v>
      </c>
      <c r="H5" s="14">
        <f>AGR!H5+MSE!H5+OPS!H5</f>
        <v>2416.3717242361049</v>
      </c>
      <c r="I5" s="14">
        <f>AGR!I5+MSE!I5+OPS!I5</f>
        <v>2978.4012425875399</v>
      </c>
      <c r="J5" s="14">
        <f>AGR!J5+MSE!J5+OPS!J5</f>
        <v>8293.503309124977</v>
      </c>
      <c r="K5" s="14">
        <f>AGR!K5+MSE!K5+OPS!K5</f>
        <v>0</v>
      </c>
      <c r="L5" s="14">
        <f>AGR!L5+MSE!L5+OPS!L5</f>
        <v>0</v>
      </c>
      <c r="M5" s="14">
        <f>AGR!M5+MSE!M5+OPS!M5</f>
        <v>0</v>
      </c>
      <c r="N5" s="14">
        <f>AGR!N5+MSE!N5+OPS!N5</f>
        <v>0</v>
      </c>
      <c r="O5" s="14">
        <f>AGR!O5+MSE!O5+OPS!O5</f>
        <v>0</v>
      </c>
      <c r="P5" s="14">
        <f>AGR!P5+MSE!P5+OPS!P5</f>
        <v>756.11497856799997</v>
      </c>
      <c r="Q5" s="14">
        <f>AGR!Q5+MSE!Q5+OPS!Q5</f>
        <v>0</v>
      </c>
      <c r="R5" s="14">
        <f>AGR!R5+MSE!R5+OPS!R5</f>
        <v>0</v>
      </c>
      <c r="S5" s="14">
        <f>AGR!S5+MSE!S5+OPS!S5</f>
        <v>0</v>
      </c>
      <c r="T5" s="14">
        <f>AGR!T5+MSE!T5+OPS!T5</f>
        <v>3412.7675062488479</v>
      </c>
      <c r="U5" s="14">
        <f>AGR!U5+MSE!U5+OPS!U5</f>
        <v>0</v>
      </c>
      <c r="V5" s="14">
        <f>AGR!V5+MSE!V5+OPS!V5</f>
        <v>0</v>
      </c>
      <c r="W5" s="14">
        <f>AGR!W5+MSE!W5+OPS!W5</f>
        <v>0</v>
      </c>
      <c r="X5" s="14">
        <f>AGR!X5+MSE!X5+OPS!X5</f>
        <v>0</v>
      </c>
      <c r="Y5" s="14">
        <f>AGR!Y5+MSE!Y5+OPS!Y5</f>
        <v>0</v>
      </c>
      <c r="Z5" s="14">
        <f>AGR!Z5+MSE!Z5+OPS!Z5</f>
        <v>756.11497856799997</v>
      </c>
      <c r="AA5" s="14">
        <f>AGR!AA5+MSE!AA5+OPS!AA5</f>
        <v>0</v>
      </c>
      <c r="AB5" s="14">
        <f>AGR!AB5+MSE!AB5+OPS!AB5</f>
        <v>0</v>
      </c>
      <c r="AC5" s="14">
        <f>AGR!AC5+MSE!AC5+OPS!AC5</f>
        <v>0</v>
      </c>
      <c r="AD5" s="14">
        <f>AGR!AD5+MSE!AD5+OPS!AD5</f>
        <v>0</v>
      </c>
      <c r="AE5" s="14">
        <f>AGR!AE5+MSE!AE5+OPS!AE5</f>
        <v>478.05748928399998</v>
      </c>
      <c r="AF5" s="14">
        <f>AGR!AF5+MSE!AF5+OPS!AF5</f>
        <v>1679.1842563999999</v>
      </c>
      <c r="AG5" s="14">
        <f>AGR!AG5+MSE!AG5+OPS!AG5</f>
        <v>0</v>
      </c>
      <c r="AH5" s="14">
        <f>AGR!AH5+MSE!AH5+OPS!AH5</f>
        <v>0</v>
      </c>
      <c r="AI5" s="14">
        <f>AGR!AI5+MSE!AI5+OPS!AI5</f>
        <v>0</v>
      </c>
      <c r="AJ5" s="14">
        <f>AGR!AJ5+MSE!AJ5+OPS!AJ5</f>
        <v>0</v>
      </c>
      <c r="AK5" s="14">
        <f>SUM(B5:AJ5)</f>
        <v>98255.072557800333</v>
      </c>
      <c r="AL5" s="14">
        <f>AGR!AL5+MSE!AL5+OPS!AL5</f>
        <v>2180.2104103014522</v>
      </c>
      <c r="AM5" s="14">
        <f>AL5</f>
        <v>2180.2104103014522</v>
      </c>
      <c r="AN5" s="14">
        <f>AGR!AN5+MSE!AO5+OPS!AN5</f>
        <v>0</v>
      </c>
      <c r="AO5" s="14">
        <f>AGR!AO5+MSE!AP5+OPS!AO5</f>
        <v>0</v>
      </c>
      <c r="AP5" s="14">
        <f>AGR!AP5+MSE!AQ5+OPS!AP5</f>
        <v>48234.242387667662</v>
      </c>
      <c r="AQ5" s="14">
        <f>AN5+AO5+AP5</f>
        <v>48234.242387667662</v>
      </c>
      <c r="AR5" s="14">
        <f>AK5+AM5+AQ5</f>
        <v>148669.52535576944</v>
      </c>
      <c r="AS5" s="17" t="s">
        <v>45</v>
      </c>
    </row>
    <row r="6" spans="1:45" ht="17.100000000000001" customHeight="1" x14ac:dyDescent="0.25">
      <c r="A6" s="14" t="s">
        <v>46</v>
      </c>
      <c r="B6" s="14">
        <f>AGR!B6+MSE!B6+OPS!B6</f>
        <v>5636.5652067560795</v>
      </c>
      <c r="C6" s="14">
        <f>AGR!C6+MSE!C6+OPS!C6</f>
        <v>1598.6803607753993</v>
      </c>
      <c r="D6" s="14">
        <f>AGR!D6+MSE!D6+OPS!D6</f>
        <v>9615.5721184061258</v>
      </c>
      <c r="E6" s="14">
        <f>AGR!E6+MSE!E6+OPS!E6</f>
        <v>1572.6063131881983</v>
      </c>
      <c r="F6" s="14">
        <f>AGR!F6+MSE!F6+OPS!F6</f>
        <v>1267.5312007525577</v>
      </c>
      <c r="G6" s="14">
        <f>AGR!G6+MSE!G6+OPS!G6</f>
        <v>274.41609</v>
      </c>
      <c r="H6" s="14">
        <f>AGR!H6+MSE!H6+OPS!H6</f>
        <v>3167.1417219459399</v>
      </c>
      <c r="I6" s="14">
        <f>AGR!I6+MSE!I6+OPS!I6</f>
        <v>3207.9498085234068</v>
      </c>
      <c r="J6" s="14">
        <f>AGR!J6+MSE!J6+OPS!J6</f>
        <v>2796.8098368340552</v>
      </c>
      <c r="K6" s="14">
        <f>AGR!K6+MSE!K6+OPS!K6</f>
        <v>0</v>
      </c>
      <c r="L6" s="14">
        <f>AGR!L6+MSE!L6+OPS!L6</f>
        <v>0</v>
      </c>
      <c r="M6" s="14">
        <f>AGR!M6+MSE!M6+OPS!M6</f>
        <v>0</v>
      </c>
      <c r="N6" s="14">
        <f>AGR!N6+MSE!N6+OPS!N6</f>
        <v>0</v>
      </c>
      <c r="O6" s="14">
        <f>AGR!O6+MSE!O6+OPS!O6</f>
        <v>0</v>
      </c>
      <c r="P6" s="14">
        <f>AGR!P6+MSE!P6+OPS!P6</f>
        <v>0</v>
      </c>
      <c r="Q6" s="14">
        <f>AGR!Q6+MSE!Q6+OPS!Q6</f>
        <v>0</v>
      </c>
      <c r="R6" s="14">
        <f>AGR!R6+MSE!R6+OPS!R6</f>
        <v>0</v>
      </c>
      <c r="S6" s="14">
        <f>AGR!S6+MSE!S6+OPS!S6</f>
        <v>0</v>
      </c>
      <c r="T6" s="14">
        <f>AGR!T6+MSE!T6+OPS!T6</f>
        <v>0</v>
      </c>
      <c r="U6" s="14">
        <f>AGR!U6+MSE!U6+OPS!U6</f>
        <v>0</v>
      </c>
      <c r="V6" s="14">
        <f>AGR!V6+MSE!V6+OPS!V6</f>
        <v>0</v>
      </c>
      <c r="W6" s="14">
        <f>AGR!W6+MSE!W6+OPS!W6</f>
        <v>0</v>
      </c>
      <c r="X6" s="14">
        <f>AGR!X6+MSE!X6+OPS!X6</f>
        <v>0</v>
      </c>
      <c r="Y6" s="14">
        <f>AGR!Y6+MSE!Y6+OPS!Y6</f>
        <v>0</v>
      </c>
      <c r="Z6" s="14">
        <f>AGR!Z6+MSE!Z6+OPS!Z6</f>
        <v>0</v>
      </c>
      <c r="AA6" s="14">
        <f>AGR!AA6+MSE!AA6+OPS!AA6</f>
        <v>0</v>
      </c>
      <c r="AB6" s="14">
        <f>AGR!AB6+MSE!AB6+OPS!AB6</f>
        <v>0</v>
      </c>
      <c r="AC6" s="14">
        <f>AGR!AC6+MSE!AC6+OPS!AC6</f>
        <v>0</v>
      </c>
      <c r="AD6" s="14">
        <f>AGR!AD6+MSE!AD6+OPS!AD6</f>
        <v>0</v>
      </c>
      <c r="AE6" s="14">
        <f>AGR!AE6+MSE!AE6+OPS!AE6</f>
        <v>0</v>
      </c>
      <c r="AF6" s="14">
        <f>AGR!AF6+MSE!AF6+OPS!AF6</f>
        <v>0</v>
      </c>
      <c r="AG6" s="14">
        <f>AGR!AG6+MSE!AG6+OPS!AG6</f>
        <v>0</v>
      </c>
      <c r="AH6" s="14">
        <f>AGR!AH6+MSE!AH6+OPS!AH6</f>
        <v>0</v>
      </c>
      <c r="AI6" s="14">
        <f>AGR!AI6+MSE!AI6+OPS!AI6</f>
        <v>0</v>
      </c>
      <c r="AJ6" s="14">
        <f>AGR!AJ6+MSE!AJ6+OPS!AJ6</f>
        <v>0</v>
      </c>
      <c r="AK6" s="14">
        <f t="shared" ref="AK6:AK43" si="0">SUM(B6:AJ6)</f>
        <v>29137.272657181758</v>
      </c>
      <c r="AL6" s="14">
        <f>AGR!AL6+MSE!AL6+OPS!AL6</f>
        <v>382.95285812283458</v>
      </c>
      <c r="AM6" s="14">
        <f t="shared" ref="AM6:AM43" si="1">AL6</f>
        <v>382.95285812283458</v>
      </c>
      <c r="AN6" s="14">
        <f>AGR!AN6+MSE!AO6+OPS!AN6</f>
        <v>15714.89301615868</v>
      </c>
      <c r="AO6" s="14">
        <f>AGR!AO6+MSE!AP6+OPS!AO6</f>
        <v>0</v>
      </c>
      <c r="AP6" s="14">
        <f>AGR!AP6+MSE!AQ6+OPS!AP6</f>
        <v>0</v>
      </c>
      <c r="AQ6" s="14">
        <f t="shared" ref="AQ6:AQ43" si="2">AN6+AO6+AP6</f>
        <v>15714.89301615868</v>
      </c>
      <c r="AR6" s="14">
        <f t="shared" ref="AR6:AR43" si="3">AK6+AM6+AQ6</f>
        <v>45235.118531463275</v>
      </c>
      <c r="AS6" s="17" t="s">
        <v>46</v>
      </c>
    </row>
    <row r="7" spans="1:45" ht="17.100000000000001" customHeight="1" x14ac:dyDescent="0.25">
      <c r="A7" s="14" t="s">
        <v>47</v>
      </c>
      <c r="B7" s="14">
        <f>AGR!B7+MSE!B7+OPS!B7</f>
        <v>14721.353731926998</v>
      </c>
      <c r="C7" s="14">
        <f>AGR!C7+MSE!C7+OPS!C7</f>
        <v>11231.557016408498</v>
      </c>
      <c r="D7" s="14">
        <f>AGR!D7+MSE!D7+OPS!D7</f>
        <v>44699.133707460896</v>
      </c>
      <c r="E7" s="14">
        <f>AGR!E7+MSE!E7+OPS!E7</f>
        <v>3762.6569301169734</v>
      </c>
      <c r="F7" s="14">
        <f>AGR!F7+MSE!F7+OPS!F7</f>
        <v>3137.7880858843969</v>
      </c>
      <c r="G7" s="14">
        <f>AGR!G7+MSE!G7+OPS!G7</f>
        <v>3240.4875023258337</v>
      </c>
      <c r="H7" s="14">
        <f>AGR!H7+MSE!H7+OPS!H7</f>
        <v>708.73521821999998</v>
      </c>
      <c r="I7" s="14">
        <f>AGR!I7+MSE!I7+OPS!I7</f>
        <v>2431.4660693600063</v>
      </c>
      <c r="J7" s="14">
        <f>AGR!J7+MSE!J7+OPS!J7</f>
        <v>6511.1240984950728</v>
      </c>
      <c r="K7" s="14">
        <f>AGR!K7+MSE!K7+OPS!K7</f>
        <v>0</v>
      </c>
      <c r="L7" s="14">
        <f>AGR!L7+MSE!L7+OPS!L7</f>
        <v>1419.5580607017905</v>
      </c>
      <c r="M7" s="14">
        <f>AGR!M7+MSE!M7+OPS!M7</f>
        <v>0</v>
      </c>
      <c r="N7" s="14">
        <f>AGR!N7+MSE!N7+OPS!N7</f>
        <v>0</v>
      </c>
      <c r="O7" s="14">
        <f>AGR!O7+MSE!O7+OPS!O7</f>
        <v>6070.730034128439</v>
      </c>
      <c r="P7" s="14">
        <f>AGR!P7+MSE!P7+OPS!P7</f>
        <v>0</v>
      </c>
      <c r="Q7" s="14">
        <f>AGR!Q7+MSE!Q7+OPS!Q7</f>
        <v>0</v>
      </c>
      <c r="R7" s="14">
        <f>AGR!R7+MSE!R7+OPS!R7</f>
        <v>0</v>
      </c>
      <c r="S7" s="14">
        <f>AGR!S7+MSE!S7+OPS!S7</f>
        <v>1112.84150555</v>
      </c>
      <c r="T7" s="14">
        <f>AGR!T7+MSE!T7+OPS!T7</f>
        <v>3251.3116001684548</v>
      </c>
      <c r="U7" s="14">
        <f>AGR!U7+MSE!U7+OPS!U7</f>
        <v>889.80607643999986</v>
      </c>
      <c r="V7" s="14">
        <f>AGR!V7+MSE!V7+OPS!V7</f>
        <v>1906.9652245582613</v>
      </c>
      <c r="W7" s="14">
        <f>AGR!W7+MSE!W7+OPS!W7</f>
        <v>0</v>
      </c>
      <c r="X7" s="14">
        <f>AGR!X7+MSE!X7+OPS!X7</f>
        <v>0</v>
      </c>
      <c r="Y7" s="14">
        <f>AGR!Y7+MSE!Y7+OPS!Y7</f>
        <v>0</v>
      </c>
      <c r="Z7" s="14">
        <f>AGR!Z7+MSE!Z7+OPS!Z7</f>
        <v>1967.1079098304222</v>
      </c>
      <c r="AA7" s="14">
        <f>AGR!AA7+MSE!AA7+OPS!AA7</f>
        <v>0</v>
      </c>
      <c r="AB7" s="14">
        <f>AGR!AB7+MSE!AB7+OPS!AB7</f>
        <v>0</v>
      </c>
      <c r="AC7" s="14">
        <f>AGR!AC7+MSE!AC7+OPS!AC7</f>
        <v>0</v>
      </c>
      <c r="AD7" s="14">
        <f>AGR!AD7+MSE!AD7+OPS!AD7</f>
        <v>0</v>
      </c>
      <c r="AE7" s="14">
        <f>AGR!AE7+MSE!AE7+OPS!AE7</f>
        <v>1412.0602833772998</v>
      </c>
      <c r="AF7" s="14">
        <f>AGR!AF7+MSE!AF7+OPS!AF7</f>
        <v>958.90369811355708</v>
      </c>
      <c r="AG7" s="14">
        <f>AGR!AG7+MSE!AG7+OPS!AG7</f>
        <v>0</v>
      </c>
      <c r="AH7" s="14">
        <f>AGR!AH7+MSE!AH7+OPS!AH7</f>
        <v>0</v>
      </c>
      <c r="AI7" s="14">
        <f>AGR!AI7+MSE!AI7+OPS!AI7</f>
        <v>0</v>
      </c>
      <c r="AJ7" s="14">
        <f>AGR!AJ7+MSE!AJ7+OPS!AJ7</f>
        <v>0</v>
      </c>
      <c r="AK7" s="14">
        <f t="shared" si="0"/>
        <v>109433.58675306689</v>
      </c>
      <c r="AL7" s="14">
        <f>AGR!AL7+MSE!AL7+OPS!AL7</f>
        <v>3207.7576024423479</v>
      </c>
      <c r="AM7" s="14">
        <f t="shared" si="1"/>
        <v>3207.7576024423479</v>
      </c>
      <c r="AN7" s="14">
        <f>AGR!AN7+MSE!AO7+OPS!AN7</f>
        <v>59413.639878267975</v>
      </c>
      <c r="AO7" s="14">
        <f>AGR!AO7+MSE!AP7+OPS!AO7</f>
        <v>0</v>
      </c>
      <c r="AP7" s="14">
        <f>AGR!AP7+MSE!AQ7+OPS!AP7</f>
        <v>0</v>
      </c>
      <c r="AQ7" s="14">
        <f t="shared" si="2"/>
        <v>59413.639878267975</v>
      </c>
      <c r="AR7" s="14">
        <f t="shared" si="3"/>
        <v>172054.98423377721</v>
      </c>
      <c r="AS7" s="17" t="s">
        <v>47</v>
      </c>
    </row>
    <row r="8" spans="1:45" ht="17.100000000000001" customHeight="1" x14ac:dyDescent="0.25">
      <c r="A8" s="14" t="s">
        <v>48</v>
      </c>
      <c r="B8" s="14">
        <f>AGR!B8+MSE!B8+OPS!B8</f>
        <v>18615.756863990515</v>
      </c>
      <c r="C8" s="14">
        <f>AGR!C8+MSE!C8+OPS!C8</f>
        <v>5438.3394155801125</v>
      </c>
      <c r="D8" s="14">
        <f>AGR!D8+MSE!D8+OPS!D8</f>
        <v>2679.6389499361126</v>
      </c>
      <c r="E8" s="14">
        <f>AGR!E8+MSE!E8+OPS!E8</f>
        <v>3520.3950726092648</v>
      </c>
      <c r="F8" s="14">
        <f>AGR!F8+MSE!F8+OPS!F8</f>
        <v>36820.350476350577</v>
      </c>
      <c r="G8" s="14">
        <f>AGR!G8+MSE!G8+OPS!G8</f>
        <v>1338.9220196542535</v>
      </c>
      <c r="H8" s="14">
        <f>AGR!H8+MSE!H8+OPS!H8</f>
        <v>622.06267939400004</v>
      </c>
      <c r="I8" s="14">
        <f>AGR!I8+MSE!I8+OPS!I8</f>
        <v>9305.34130433887</v>
      </c>
      <c r="J8" s="14">
        <f>AGR!J8+MSE!J8+OPS!J8</f>
        <v>2699.5378096987588</v>
      </c>
      <c r="K8" s="14">
        <f>AGR!K8+MSE!K8+OPS!K8</f>
        <v>0</v>
      </c>
      <c r="L8" s="14">
        <f>AGR!L8+MSE!L8+OPS!L8</f>
        <v>0</v>
      </c>
      <c r="M8" s="14">
        <f>AGR!M8+MSE!M8+OPS!M8</f>
        <v>0</v>
      </c>
      <c r="N8" s="14">
        <f>AGR!N8+MSE!N8+OPS!N8</f>
        <v>0</v>
      </c>
      <c r="O8" s="14">
        <f>AGR!O8+MSE!O8+OPS!O8</f>
        <v>0</v>
      </c>
      <c r="P8" s="14">
        <f>AGR!P8+MSE!P8+OPS!P8</f>
        <v>0</v>
      </c>
      <c r="Q8" s="14">
        <f>AGR!Q8+MSE!Q8+OPS!Q8</f>
        <v>1197.6434929317822</v>
      </c>
      <c r="R8" s="14">
        <f>AGR!R8+MSE!R8+OPS!R8</f>
        <v>0</v>
      </c>
      <c r="S8" s="14">
        <f>AGR!S8+MSE!S8+OPS!S8</f>
        <v>574.79289488762208</v>
      </c>
      <c r="T8" s="14">
        <f>AGR!T8+MSE!T8+OPS!T8</f>
        <v>4481.1452761626824</v>
      </c>
      <c r="U8" s="14">
        <f>AGR!U8+MSE!U8+OPS!U8</f>
        <v>0</v>
      </c>
      <c r="V8" s="14">
        <f>AGR!V8+MSE!V8+OPS!V8</f>
        <v>0</v>
      </c>
      <c r="W8" s="14">
        <f>AGR!W8+MSE!W8+OPS!W8</f>
        <v>0</v>
      </c>
      <c r="X8" s="14">
        <f>AGR!X8+MSE!X8+OPS!X8</f>
        <v>0</v>
      </c>
      <c r="Y8" s="14">
        <f>AGR!Y8+MSE!Y8+OPS!Y8</f>
        <v>0</v>
      </c>
      <c r="Z8" s="14">
        <f>AGR!Z8+MSE!Z8+OPS!Z8</f>
        <v>0</v>
      </c>
      <c r="AA8" s="14">
        <f>AGR!AA8+MSE!AA8+OPS!AA8</f>
        <v>0</v>
      </c>
      <c r="AB8" s="14">
        <f>AGR!AB8+MSE!AB8+OPS!AB8</f>
        <v>0</v>
      </c>
      <c r="AC8" s="14">
        <f>AGR!AC8+MSE!AC8+OPS!AC8</f>
        <v>0</v>
      </c>
      <c r="AD8" s="14">
        <f>AGR!AD8+MSE!AD8+OPS!AD8</f>
        <v>0</v>
      </c>
      <c r="AE8" s="14">
        <f>AGR!AE8+MSE!AE8+OPS!AE8</f>
        <v>0</v>
      </c>
      <c r="AF8" s="14">
        <f>AGR!AF8+MSE!AF8+OPS!AF8</f>
        <v>756.6674350887638</v>
      </c>
      <c r="AG8" s="14">
        <f>AGR!AG8+MSE!AG8+OPS!AG8</f>
        <v>0</v>
      </c>
      <c r="AH8" s="14">
        <f>AGR!AH8+MSE!AH8+OPS!AH8</f>
        <v>0</v>
      </c>
      <c r="AI8" s="14">
        <f>AGR!AI8+MSE!AI8+OPS!AI8</f>
        <v>0</v>
      </c>
      <c r="AJ8" s="14">
        <f>AGR!AJ8+MSE!AJ8+OPS!AJ8</f>
        <v>0</v>
      </c>
      <c r="AK8" s="14">
        <f t="shared" si="0"/>
        <v>88050.593690623326</v>
      </c>
      <c r="AL8" s="14">
        <f>AGR!AL8+MSE!AL8+OPS!AL8</f>
        <v>1557.1937452098366</v>
      </c>
      <c r="AM8" s="14">
        <f t="shared" si="1"/>
        <v>1557.1937452098366</v>
      </c>
      <c r="AN8" s="14">
        <f>AGR!AN8+MSE!AO8+OPS!AN8</f>
        <v>0</v>
      </c>
      <c r="AO8" s="14">
        <f>AGR!AO8+MSE!AP8+OPS!AO8</f>
        <v>10289.049521505438</v>
      </c>
      <c r="AP8" s="14">
        <f>AGR!AP8+MSE!AQ8+OPS!AP8</f>
        <v>0</v>
      </c>
      <c r="AQ8" s="14">
        <f t="shared" si="2"/>
        <v>10289.049521505438</v>
      </c>
      <c r="AR8" s="14">
        <f t="shared" si="3"/>
        <v>99896.836957338601</v>
      </c>
      <c r="AS8" s="17" t="s">
        <v>48</v>
      </c>
    </row>
    <row r="9" spans="1:45" ht="17.100000000000001" customHeight="1" x14ac:dyDescent="0.25">
      <c r="A9" s="14" t="s">
        <v>49</v>
      </c>
      <c r="B9" s="14">
        <f>AGR!B9+MSE!B9+OPS!B9</f>
        <v>56382.070077199998</v>
      </c>
      <c r="C9" s="14">
        <f>AGR!C9+MSE!C9+OPS!C9</f>
        <v>24210.027195962295</v>
      </c>
      <c r="D9" s="14">
        <f>AGR!D9+MSE!D9+OPS!D9</f>
        <v>21927.554939957474</v>
      </c>
      <c r="E9" s="14">
        <f>AGR!E9+MSE!E9+OPS!E9</f>
        <v>2106.8934411901482</v>
      </c>
      <c r="F9" s="14">
        <f>AGR!F9+MSE!F9+OPS!F9</f>
        <v>58175.071807600005</v>
      </c>
      <c r="G9" s="14">
        <f>AGR!G9+MSE!G9+OPS!G9</f>
        <v>8634.2864228159451</v>
      </c>
      <c r="H9" s="14">
        <f>AGR!H9+MSE!H9+OPS!H9</f>
        <v>1819.5235501576992</v>
      </c>
      <c r="I9" s="14">
        <f>AGR!I9+MSE!I9+OPS!I9</f>
        <v>7289.4139300157594</v>
      </c>
      <c r="J9" s="14">
        <f>AGR!J9+MSE!J9+OPS!J9</f>
        <v>14268.200799418189</v>
      </c>
      <c r="K9" s="14">
        <f>AGR!K9+MSE!K9+OPS!K9</f>
        <v>786.32680336620081</v>
      </c>
      <c r="L9" s="14">
        <f>AGR!L9+MSE!L9+OPS!L9</f>
        <v>0</v>
      </c>
      <c r="M9" s="14">
        <f>AGR!M9+MSE!M9+OPS!M9</f>
        <v>804.17869812291838</v>
      </c>
      <c r="N9" s="14">
        <f>AGR!N9+MSE!N9+OPS!N9</f>
        <v>1002.6321749337718</v>
      </c>
      <c r="O9" s="14">
        <f>AGR!O9+MSE!O9+OPS!O9</f>
        <v>1576.1882943386627</v>
      </c>
      <c r="P9" s="14">
        <f>AGR!P9+MSE!P9+OPS!P9</f>
        <v>597.08525667364245</v>
      </c>
      <c r="Q9" s="14">
        <f>AGR!Q9+MSE!Q9+OPS!Q9</f>
        <v>1300.7337974</v>
      </c>
      <c r="R9" s="14">
        <f>AGR!R9+MSE!R9+OPS!R9</f>
        <v>0</v>
      </c>
      <c r="S9" s="14">
        <f>AGR!S9+MSE!S9+OPS!S9</f>
        <v>1496.9230321168375</v>
      </c>
      <c r="T9" s="14">
        <f>AGR!T9+MSE!T9+OPS!T9</f>
        <v>8611.1496738892602</v>
      </c>
      <c r="U9" s="14">
        <f>AGR!U9+MSE!U9+OPS!U9</f>
        <v>2573.0468323993368</v>
      </c>
      <c r="V9" s="14">
        <f>AGR!V9+MSE!V9+OPS!V9</f>
        <v>1944.3009732925591</v>
      </c>
      <c r="W9" s="14">
        <f>AGR!W9+MSE!W9+OPS!W9</f>
        <v>0</v>
      </c>
      <c r="X9" s="14">
        <f>AGR!X9+MSE!X9+OPS!X9</f>
        <v>0</v>
      </c>
      <c r="Y9" s="14">
        <f>AGR!Y9+MSE!Y9+OPS!Y9</f>
        <v>0</v>
      </c>
      <c r="Z9" s="14">
        <f>AGR!Z9+MSE!Z9+OPS!Z9</f>
        <v>1829.8798904994158</v>
      </c>
      <c r="AA9" s="14">
        <f>AGR!AA9+MSE!AA9+OPS!AA9</f>
        <v>0</v>
      </c>
      <c r="AB9" s="14">
        <f>AGR!AB9+MSE!AB9+OPS!AB9</f>
        <v>0</v>
      </c>
      <c r="AC9" s="14">
        <f>AGR!AC9+MSE!AC9+OPS!AC9</f>
        <v>0</v>
      </c>
      <c r="AD9" s="14">
        <f>AGR!AD9+MSE!AD9+OPS!AD9</f>
        <v>0</v>
      </c>
      <c r="AE9" s="14">
        <f>AGR!AE9+MSE!AE9+OPS!AE9</f>
        <v>1548.0343352</v>
      </c>
      <c r="AF9" s="14">
        <f>AGR!AF9+MSE!AF9+OPS!AF9</f>
        <v>1265.9995678</v>
      </c>
      <c r="AG9" s="14">
        <f>AGR!AG9+MSE!AG9+OPS!AG9</f>
        <v>844.16089999999997</v>
      </c>
      <c r="AH9" s="14">
        <f>AGR!AH9+MSE!AH9+OPS!AH9</f>
        <v>0</v>
      </c>
      <c r="AI9" s="14">
        <f>AGR!AI9+MSE!AI9+OPS!AI9</f>
        <v>0</v>
      </c>
      <c r="AJ9" s="14">
        <f>AGR!AJ9+MSE!AJ9+OPS!AJ9</f>
        <v>0</v>
      </c>
      <c r="AK9" s="14">
        <f t="shared" si="0"/>
        <v>220993.68239434998</v>
      </c>
      <c r="AL9" s="14">
        <f>AGR!AL9+MSE!AL9+OPS!AL9</f>
        <v>11727</v>
      </c>
      <c r="AM9" s="14">
        <f t="shared" si="1"/>
        <v>11727</v>
      </c>
      <c r="AN9" s="14">
        <f>AGR!AN9+MSE!AO9+OPS!AN9</f>
        <v>0</v>
      </c>
      <c r="AO9" s="14">
        <f>AGR!AO9+MSE!AP9+OPS!AO9</f>
        <v>27864.194442215015</v>
      </c>
      <c r="AP9" s="14">
        <f>AGR!AP9+MSE!AQ9+OPS!AP9</f>
        <v>0</v>
      </c>
      <c r="AQ9" s="14">
        <f t="shared" si="2"/>
        <v>27864.194442215015</v>
      </c>
      <c r="AR9" s="14">
        <f t="shared" si="3"/>
        <v>260584.876836565</v>
      </c>
      <c r="AS9" s="17" t="s">
        <v>49</v>
      </c>
    </row>
    <row r="10" spans="1:45" ht="17.100000000000001" customHeight="1" x14ac:dyDescent="0.25">
      <c r="A10" s="14" t="s">
        <v>50</v>
      </c>
      <c r="B10" s="14">
        <f>AGR!B10+MSE!B10+OPS!B10</f>
        <v>35792.516416192462</v>
      </c>
      <c r="C10" s="14">
        <f>AGR!C10+MSE!C10+OPS!C10</f>
        <v>6552.4356190247045</v>
      </c>
      <c r="D10" s="14">
        <f>AGR!D10+MSE!D10+OPS!D10</f>
        <v>10297.328916452276</v>
      </c>
      <c r="E10" s="14">
        <f>AGR!E10+MSE!E10+OPS!E10</f>
        <v>3926.7496106116</v>
      </c>
      <c r="F10" s="14">
        <f>AGR!F10+MSE!F10+OPS!F10</f>
        <v>57421.636272329335</v>
      </c>
      <c r="G10" s="14">
        <f>AGR!G10+MSE!G10+OPS!G10</f>
        <v>7905.0083477250882</v>
      </c>
      <c r="H10" s="14">
        <f>AGR!H10+MSE!H10+OPS!H10</f>
        <v>4243.55033716856</v>
      </c>
      <c r="I10" s="14">
        <f>AGR!I10+MSE!I10+OPS!I10</f>
        <v>8990.1769344817239</v>
      </c>
      <c r="J10" s="14">
        <f>AGR!J10+MSE!J10+OPS!J10</f>
        <v>8297.4239814919601</v>
      </c>
      <c r="K10" s="14">
        <f>AGR!K10+MSE!K10+OPS!K10</f>
        <v>763.46014524418047</v>
      </c>
      <c r="L10" s="14">
        <f>AGR!L10+MSE!L10+OPS!L10</f>
        <v>674.8996221107725</v>
      </c>
      <c r="M10" s="14">
        <f>AGR!M10+MSE!M10+OPS!M10</f>
        <v>580.55851383297761</v>
      </c>
      <c r="N10" s="14">
        <f>AGR!N10+MSE!N10+OPS!N10</f>
        <v>717.48382111106707</v>
      </c>
      <c r="O10" s="14">
        <f>AGR!O10+MSE!O10+OPS!O10</f>
        <v>2269.7779358249804</v>
      </c>
      <c r="P10" s="14">
        <f>AGR!P10+MSE!P10+OPS!P10</f>
        <v>3527.527745742555</v>
      </c>
      <c r="Q10" s="14">
        <f>AGR!Q10+MSE!Q10+OPS!Q10</f>
        <v>1056.3733599703596</v>
      </c>
      <c r="R10" s="14">
        <f>AGR!R10+MSE!R10+OPS!R10</f>
        <v>734.80382601477231</v>
      </c>
      <c r="S10" s="14">
        <f>AGR!S10+MSE!S10+OPS!S10</f>
        <v>674.30727924762971</v>
      </c>
      <c r="T10" s="14">
        <f>AGR!T10+MSE!T10+OPS!T10</f>
        <v>4613.0219236883149</v>
      </c>
      <c r="U10" s="14">
        <f>AGR!U10+MSE!U10+OPS!U10</f>
        <v>1036.1977170350892</v>
      </c>
      <c r="V10" s="14">
        <f>AGR!V10+MSE!V10+OPS!V10</f>
        <v>618.37748563531477</v>
      </c>
      <c r="W10" s="14">
        <f>AGR!W10+MSE!W10+OPS!W10</f>
        <v>0</v>
      </c>
      <c r="X10" s="14">
        <f>AGR!X10+MSE!X10+OPS!X10</f>
        <v>0</v>
      </c>
      <c r="Y10" s="14">
        <f>AGR!Y10+MSE!Y10+OPS!Y10</f>
        <v>0</v>
      </c>
      <c r="Z10" s="14">
        <f>AGR!Z10+MSE!Z10+OPS!Z10</f>
        <v>2640.856341554696</v>
      </c>
      <c r="AA10" s="14">
        <f>AGR!AA10+MSE!AA10+OPS!AA10</f>
        <v>0</v>
      </c>
      <c r="AB10" s="14">
        <f>AGR!AB10+MSE!AB10+OPS!AB10</f>
        <v>0</v>
      </c>
      <c r="AC10" s="14">
        <f>AGR!AC10+MSE!AC10+OPS!AC10</f>
        <v>0</v>
      </c>
      <c r="AD10" s="14">
        <f>AGR!AD10+MSE!AD10+OPS!AD10</f>
        <v>0</v>
      </c>
      <c r="AE10" s="14">
        <f>AGR!AE10+MSE!AE10+OPS!AE10</f>
        <v>2538.6375506679747</v>
      </c>
      <c r="AF10" s="14">
        <f>AGR!AF10+MSE!AF10+OPS!AF10</f>
        <v>1807.0968864000001</v>
      </c>
      <c r="AG10" s="14">
        <f>AGR!AG10+MSE!AG10+OPS!AG10</f>
        <v>0</v>
      </c>
      <c r="AH10" s="14">
        <f>AGR!AH10+MSE!AH10+OPS!AH10</f>
        <v>0</v>
      </c>
      <c r="AI10" s="14">
        <f>AGR!AI10+MSE!AI10+OPS!AI10</f>
        <v>0</v>
      </c>
      <c r="AJ10" s="14">
        <f>AGR!AJ10+MSE!AJ10+OPS!AJ10</f>
        <v>0</v>
      </c>
      <c r="AK10" s="14">
        <f t="shared" si="0"/>
        <v>167680.20658955837</v>
      </c>
      <c r="AL10" s="14">
        <f>AGR!AL10+MSE!AL10+OPS!AL10</f>
        <v>1265.2660361406708</v>
      </c>
      <c r="AM10" s="14">
        <f t="shared" si="1"/>
        <v>1265.2660361406708</v>
      </c>
      <c r="AN10" s="14">
        <f>AGR!AN10+MSE!AO10+OPS!AN10</f>
        <v>0</v>
      </c>
      <c r="AO10" s="14">
        <f>AGR!AO10+MSE!AP10+OPS!AO10</f>
        <v>16069.233122364332</v>
      </c>
      <c r="AP10" s="14">
        <f>AGR!AP10+MSE!AQ10+OPS!AP10</f>
        <v>0</v>
      </c>
      <c r="AQ10" s="14">
        <f t="shared" si="2"/>
        <v>16069.233122364332</v>
      </c>
      <c r="AR10" s="14">
        <f t="shared" si="3"/>
        <v>185014.70574806337</v>
      </c>
      <c r="AS10" s="17" t="s">
        <v>50</v>
      </c>
    </row>
    <row r="11" spans="1:45" ht="17.100000000000001" customHeight="1" x14ac:dyDescent="0.25">
      <c r="A11" s="14" t="s">
        <v>51</v>
      </c>
      <c r="B11" s="14">
        <f>AGR!B11+MSE!B11+OPS!B11</f>
        <v>26463.888789213499</v>
      </c>
      <c r="C11" s="14">
        <f>AGR!C11+MSE!C11+OPS!C11</f>
        <v>5539.9497232200911</v>
      </c>
      <c r="D11" s="14">
        <f>AGR!D11+MSE!D11+OPS!D11</f>
        <v>47922.257122253497</v>
      </c>
      <c r="E11" s="14">
        <f>AGR!E11+MSE!E11+OPS!E11</f>
        <v>4977.6930706774119</v>
      </c>
      <c r="F11" s="14">
        <f>AGR!F11+MSE!F11+OPS!F11</f>
        <v>5755.6442199934872</v>
      </c>
      <c r="G11" s="14">
        <f>AGR!G11+MSE!G11+OPS!G11</f>
        <v>5379.5736594807995</v>
      </c>
      <c r="H11" s="14">
        <f>AGR!H11+MSE!H11+OPS!H11</f>
        <v>4201.347935701343</v>
      </c>
      <c r="I11" s="14">
        <f>AGR!I11+MSE!I11+OPS!I11</f>
        <v>3353.8488622819673</v>
      </c>
      <c r="J11" s="14">
        <f>AGR!J11+MSE!J11+OPS!J11</f>
        <v>673.07457686689406</v>
      </c>
      <c r="K11" s="14">
        <f>AGR!K11+MSE!K11+OPS!K11</f>
        <v>0</v>
      </c>
      <c r="L11" s="14">
        <f>AGR!L11+MSE!L11+OPS!L11</f>
        <v>750.58099532404356</v>
      </c>
      <c r="M11" s="14">
        <f>AGR!M11+MSE!M11+OPS!M11</f>
        <v>0</v>
      </c>
      <c r="N11" s="14">
        <f>AGR!N11+MSE!N11+OPS!N11</f>
        <v>0</v>
      </c>
      <c r="O11" s="14">
        <f>AGR!O11+MSE!O11+OPS!O11</f>
        <v>3510.8566643538461</v>
      </c>
      <c r="P11" s="14">
        <f>AGR!P11+MSE!P11+OPS!P11</f>
        <v>624.01608470634494</v>
      </c>
      <c r="Q11" s="14">
        <f>AGR!Q11+MSE!Q11+OPS!Q11</f>
        <v>2101.1347881894326</v>
      </c>
      <c r="R11" s="14">
        <f>AGR!R11+MSE!R11+OPS!R11</f>
        <v>0</v>
      </c>
      <c r="S11" s="14">
        <f>AGR!S11+MSE!S11+OPS!S11</f>
        <v>748.72542566923778</v>
      </c>
      <c r="T11" s="14">
        <f>AGR!T11+MSE!T11+OPS!T11</f>
        <v>2323.1397533832878</v>
      </c>
      <c r="U11" s="14">
        <f>AGR!U11+MSE!U11+OPS!U11</f>
        <v>0</v>
      </c>
      <c r="V11" s="14">
        <f>AGR!V11+MSE!V11+OPS!V11</f>
        <v>1652.3109320164385</v>
      </c>
      <c r="W11" s="14">
        <f>AGR!W11+MSE!W11+OPS!W11</f>
        <v>0</v>
      </c>
      <c r="X11" s="14">
        <f>AGR!X11+MSE!X11+OPS!X11</f>
        <v>0</v>
      </c>
      <c r="Y11" s="14">
        <f>AGR!Y11+MSE!Y11+OPS!Y11</f>
        <v>0</v>
      </c>
      <c r="Z11" s="14">
        <f>AGR!Z11+MSE!Z11+OPS!Z11</f>
        <v>860.28248788060387</v>
      </c>
      <c r="AA11" s="14">
        <f>AGR!AA11+MSE!AA11+OPS!AA11</f>
        <v>0</v>
      </c>
      <c r="AB11" s="14">
        <f>AGR!AB11+MSE!AB11+OPS!AB11</f>
        <v>0</v>
      </c>
      <c r="AC11" s="14">
        <f>AGR!AC11+MSE!AC11+OPS!AC11</f>
        <v>0</v>
      </c>
      <c r="AD11" s="14">
        <f>AGR!AD11+MSE!AD11+OPS!AD11</f>
        <v>0</v>
      </c>
      <c r="AE11" s="14">
        <f>AGR!AE11+MSE!AE11+OPS!AE11</f>
        <v>669.0259803458589</v>
      </c>
      <c r="AF11" s="14">
        <f>AGR!AF11+MSE!AF11+OPS!AF11</f>
        <v>638.53676500000006</v>
      </c>
      <c r="AG11" s="14">
        <f>AGR!AG11+MSE!AG11+OPS!AG11</f>
        <v>1069.384379288387</v>
      </c>
      <c r="AH11" s="14">
        <f>AGR!AH11+MSE!AH11+OPS!AH11</f>
        <v>0</v>
      </c>
      <c r="AI11" s="14">
        <f>AGR!AI11+MSE!AI11+OPS!AI11</f>
        <v>0</v>
      </c>
      <c r="AJ11" s="14">
        <f>AGR!AJ11+MSE!AJ11+OPS!AJ11</f>
        <v>0</v>
      </c>
      <c r="AK11" s="14">
        <f t="shared" si="0"/>
        <v>119215.27221584646</v>
      </c>
      <c r="AL11" s="14">
        <f>AGR!AL11+MSE!AL11+OPS!AL11</f>
        <v>5391.3458010625181</v>
      </c>
      <c r="AM11" s="14">
        <f t="shared" si="1"/>
        <v>5391.3458010625181</v>
      </c>
      <c r="AN11" s="14">
        <f>AGR!AN11+MSE!AO11+OPS!AN11</f>
        <v>83572</v>
      </c>
      <c r="AO11" s="14">
        <f>AGR!AO11+MSE!AP11+OPS!AO11</f>
        <v>0</v>
      </c>
      <c r="AP11" s="14">
        <f>AGR!AP11+MSE!AQ11+OPS!AP11</f>
        <v>0</v>
      </c>
      <c r="AQ11" s="14">
        <f t="shared" si="2"/>
        <v>83572</v>
      </c>
      <c r="AR11" s="14">
        <f t="shared" si="3"/>
        <v>208178.61801690899</v>
      </c>
      <c r="AS11" s="17" t="s">
        <v>51</v>
      </c>
    </row>
    <row r="12" spans="1:45" ht="17.100000000000001" customHeight="1" x14ac:dyDescent="0.25">
      <c r="A12" s="14" t="s">
        <v>52</v>
      </c>
      <c r="B12" s="14">
        <f>AGR!B12+MSE!B12+OPS!B12</f>
        <v>16994.467385168238</v>
      </c>
      <c r="C12" s="14">
        <f>AGR!C12+MSE!C12+OPS!C12</f>
        <v>2258.7368105101391</v>
      </c>
      <c r="D12" s="14">
        <f>AGR!D12+MSE!D12+OPS!D12</f>
        <v>21043.539493569897</v>
      </c>
      <c r="E12" s="14">
        <f>AGR!E12+MSE!E12+OPS!E12</f>
        <v>7271.7149409017829</v>
      </c>
      <c r="F12" s="14">
        <f>AGR!F12+MSE!F12+OPS!F12</f>
        <v>3897.2434561773075</v>
      </c>
      <c r="G12" s="14">
        <f>AGR!G12+MSE!G12+OPS!G12</f>
        <v>2834.0812019999862</v>
      </c>
      <c r="H12" s="14">
        <f>AGR!H12+MSE!H12+OPS!H12</f>
        <v>1637.5167948508458</v>
      </c>
      <c r="I12" s="14">
        <f>AGR!I12+MSE!I12+OPS!I12</f>
        <v>6859.0001961107027</v>
      </c>
      <c r="J12" s="14">
        <f>AGR!J12+MSE!J12+OPS!J12</f>
        <v>17636.678367119348</v>
      </c>
      <c r="K12" s="14">
        <f>AGR!K12+MSE!K12+OPS!K12</f>
        <v>0</v>
      </c>
      <c r="L12" s="14">
        <f>AGR!L12+MSE!L12+OPS!L12</f>
        <v>0</v>
      </c>
      <c r="M12" s="14">
        <f>AGR!M12+MSE!M12+OPS!M12</f>
        <v>0</v>
      </c>
      <c r="N12" s="14">
        <f>AGR!N12+MSE!N12+OPS!N12</f>
        <v>0</v>
      </c>
      <c r="O12" s="14">
        <f>AGR!O12+MSE!O12+OPS!O12</f>
        <v>2578.9525186551332</v>
      </c>
      <c r="P12" s="14">
        <f>AGR!P12+MSE!P12+OPS!P12</f>
        <v>1333.1082858632358</v>
      </c>
      <c r="Q12" s="14">
        <f>AGR!Q12+MSE!Q12+OPS!Q12</f>
        <v>1966.44992201579</v>
      </c>
      <c r="R12" s="14">
        <f>AGR!R12+MSE!R12+OPS!R12</f>
        <v>0</v>
      </c>
      <c r="S12" s="14">
        <f>AGR!S12+MSE!S12+OPS!S12</f>
        <v>722.8969373839999</v>
      </c>
      <c r="T12" s="14">
        <f>AGR!T12+MSE!T12+OPS!T12</f>
        <v>2944.9834866760348</v>
      </c>
      <c r="U12" s="14">
        <f>AGR!U12+MSE!U12+OPS!U12</f>
        <v>0</v>
      </c>
      <c r="V12" s="14">
        <f>AGR!V12+MSE!V12+OPS!V12</f>
        <v>0</v>
      </c>
      <c r="W12" s="14">
        <f>AGR!W12+MSE!W12+OPS!W12</f>
        <v>1589.9685737807633</v>
      </c>
      <c r="X12" s="14">
        <f>AGR!X12+MSE!X12+OPS!X12</f>
        <v>0</v>
      </c>
      <c r="Y12" s="14">
        <f>AGR!Y12+MSE!Y12+OPS!Y12</f>
        <v>0</v>
      </c>
      <c r="Z12" s="14">
        <f>AGR!Z12+MSE!Z12+OPS!Z12</f>
        <v>1622.3396641873578</v>
      </c>
      <c r="AA12" s="14">
        <f>AGR!AA12+MSE!AA12+OPS!AA12</f>
        <v>0</v>
      </c>
      <c r="AB12" s="14">
        <f>AGR!AB12+MSE!AB12+OPS!AB12</f>
        <v>0</v>
      </c>
      <c r="AC12" s="14">
        <f>AGR!AC12+MSE!AC12+OPS!AC12</f>
        <v>0</v>
      </c>
      <c r="AD12" s="14">
        <f>AGR!AD12+MSE!AD12+OPS!AD12</f>
        <v>0</v>
      </c>
      <c r="AE12" s="14">
        <f>AGR!AE12+MSE!AE12+OPS!AE12</f>
        <v>1185.753685481933</v>
      </c>
      <c r="AF12" s="14">
        <f>AGR!AF12+MSE!AF12+OPS!AF12</f>
        <v>924.24773875616006</v>
      </c>
      <c r="AG12" s="14">
        <f>AGR!AG12+MSE!AG12+OPS!AG12</f>
        <v>0</v>
      </c>
      <c r="AH12" s="14">
        <f>AGR!AH12+MSE!AH12+OPS!AH12</f>
        <v>0</v>
      </c>
      <c r="AI12" s="14">
        <f>AGR!AI12+MSE!AI12+OPS!AI12</f>
        <v>0</v>
      </c>
      <c r="AJ12" s="14">
        <f>AGR!AJ12+MSE!AJ12+OPS!AJ12</f>
        <v>0</v>
      </c>
      <c r="AK12" s="14">
        <f t="shared" si="0"/>
        <v>95301.679459208637</v>
      </c>
      <c r="AL12" s="14">
        <f>AGR!AL12+MSE!AL12+OPS!AL12</f>
        <v>3925.958785425797</v>
      </c>
      <c r="AM12" s="14">
        <f t="shared" si="1"/>
        <v>3925.958785425797</v>
      </c>
      <c r="AN12" s="14">
        <f>AGR!AN12+MSE!AO12+OPS!AN12</f>
        <v>71416.588923499061</v>
      </c>
      <c r="AO12" s="14">
        <f>AGR!AO12+MSE!AP12+OPS!AO12</f>
        <v>0</v>
      </c>
      <c r="AP12" s="14">
        <f>AGR!AP12+MSE!AQ12+OPS!AP12</f>
        <v>0</v>
      </c>
      <c r="AQ12" s="14">
        <f t="shared" si="2"/>
        <v>71416.588923499061</v>
      </c>
      <c r="AR12" s="14">
        <f t="shared" si="3"/>
        <v>170644.22716813348</v>
      </c>
      <c r="AS12" s="17" t="s">
        <v>52</v>
      </c>
    </row>
    <row r="13" spans="1:45" ht="17.100000000000001" customHeight="1" x14ac:dyDescent="0.25">
      <c r="A13" s="14" t="s">
        <v>53</v>
      </c>
      <c r="B13" s="14">
        <f>AGR!B13+MSE!B13+OPS!B13</f>
        <v>17827.288928800001</v>
      </c>
      <c r="C13" s="14">
        <f>AGR!C13+MSE!C13+OPS!C13</f>
        <v>16018.144591341121</v>
      </c>
      <c r="D13" s="14">
        <f>AGR!D13+MSE!D13+OPS!D13</f>
        <v>9123.035520969328</v>
      </c>
      <c r="E13" s="14">
        <f>AGR!E13+MSE!E13+OPS!E13</f>
        <v>1208.7302621303163</v>
      </c>
      <c r="F13" s="14">
        <f>AGR!F13+MSE!F13+OPS!F13</f>
        <v>4972.4886632370262</v>
      </c>
      <c r="G13" s="14">
        <f>AGR!G13+MSE!G13+OPS!G13</f>
        <v>2296.0513266056373</v>
      </c>
      <c r="H13" s="14">
        <f>AGR!H13+MSE!H13+OPS!H13</f>
        <v>1963.5959883690944</v>
      </c>
      <c r="I13" s="14">
        <f>AGR!I13+MSE!I13+OPS!I13</f>
        <v>8496.32449769495</v>
      </c>
      <c r="J13" s="14">
        <f>AGR!J13+MSE!J13+OPS!J13</f>
        <v>5017.2953515175468</v>
      </c>
      <c r="K13" s="14">
        <f>AGR!K13+MSE!K13+OPS!K13</f>
        <v>770.59711446909</v>
      </c>
      <c r="L13" s="14">
        <f>AGR!L13+MSE!L13+OPS!L13</f>
        <v>677.61957606498152</v>
      </c>
      <c r="M13" s="14">
        <f>AGR!M13+MSE!M13+OPS!M13</f>
        <v>586.22933714810767</v>
      </c>
      <c r="N13" s="14">
        <f>AGR!N13+MSE!N13+OPS!N13</f>
        <v>1392.9867125465985</v>
      </c>
      <c r="O13" s="14">
        <f>AGR!O13+MSE!O13+OPS!O13</f>
        <v>2319.4301925241029</v>
      </c>
      <c r="P13" s="14">
        <f>AGR!P13+MSE!P13+OPS!P13</f>
        <v>2080.1648245592069</v>
      </c>
      <c r="Q13" s="14">
        <f>AGR!Q13+MSE!Q13+OPS!Q13</f>
        <v>688.88123720668534</v>
      </c>
      <c r="R13" s="14">
        <f>AGR!R13+MSE!R13+OPS!R13</f>
        <v>0</v>
      </c>
      <c r="S13" s="14">
        <f>AGR!S13+MSE!S13+OPS!S13</f>
        <v>1221.1914042503481</v>
      </c>
      <c r="T13" s="14">
        <f>AGR!T13+MSE!T13+OPS!T13</f>
        <v>5338.2031646651549</v>
      </c>
      <c r="U13" s="14">
        <f>AGR!U13+MSE!U13+OPS!U13</f>
        <v>906.4022295706169</v>
      </c>
      <c r="V13" s="14">
        <f>AGR!V13+MSE!V13+OPS!V13</f>
        <v>630.61007733129668</v>
      </c>
      <c r="W13" s="14">
        <f>AGR!W13+MSE!W13+OPS!W13</f>
        <v>0</v>
      </c>
      <c r="X13" s="14">
        <f>AGR!X13+MSE!X13+OPS!X13</f>
        <v>0</v>
      </c>
      <c r="Y13" s="14">
        <f>AGR!Y13+MSE!Y13+OPS!Y13</f>
        <v>0</v>
      </c>
      <c r="Z13" s="14">
        <f>AGR!Z13+MSE!Z13+OPS!Z13</f>
        <v>1591.7156347212454</v>
      </c>
      <c r="AA13" s="14">
        <f>AGR!AA13+MSE!AA13+OPS!AA13</f>
        <v>0</v>
      </c>
      <c r="AB13" s="14">
        <f>AGR!AB13+MSE!AB13+OPS!AB13</f>
        <v>0</v>
      </c>
      <c r="AC13" s="14">
        <f>AGR!AC13+MSE!AC13+OPS!AC13</f>
        <v>0</v>
      </c>
      <c r="AD13" s="14">
        <f>AGR!AD13+MSE!AD13+OPS!AD13</f>
        <v>0</v>
      </c>
      <c r="AE13" s="14">
        <f>AGR!AE13+MSE!AE13+OPS!AE13</f>
        <v>1626.0397928</v>
      </c>
      <c r="AF13" s="14">
        <f>AGR!AF13+MSE!AF13+OPS!AF13</f>
        <v>647.46669580000002</v>
      </c>
      <c r="AG13" s="14">
        <f>AGR!AG13+MSE!AG13+OPS!AG13</f>
        <v>0</v>
      </c>
      <c r="AH13" s="14">
        <f>AGR!AH13+MSE!AH13+OPS!AH13</f>
        <v>0</v>
      </c>
      <c r="AI13" s="14">
        <f>AGR!AI13+MSE!AI13+OPS!AI13</f>
        <v>0</v>
      </c>
      <c r="AJ13" s="14">
        <f>AGR!AJ13+MSE!AJ13+OPS!AJ13</f>
        <v>0</v>
      </c>
      <c r="AK13" s="14">
        <f t="shared" si="0"/>
        <v>87400.493124322471</v>
      </c>
      <c r="AL13" s="14">
        <f>AGR!AL13+MSE!AL13+OPS!AL13</f>
        <v>0</v>
      </c>
      <c r="AM13" s="14">
        <f t="shared" si="1"/>
        <v>0</v>
      </c>
      <c r="AN13" s="14">
        <f>AGR!AN13+MSE!AO13+OPS!AN13</f>
        <v>0</v>
      </c>
      <c r="AO13" s="14">
        <f>AGR!AO13+MSE!AP13+OPS!AO13</f>
        <v>0</v>
      </c>
      <c r="AP13" s="14">
        <f>AGR!AP13+MSE!AQ13+OPS!AP13</f>
        <v>45034.602088439009</v>
      </c>
      <c r="AQ13" s="14">
        <f t="shared" si="2"/>
        <v>45034.602088439009</v>
      </c>
      <c r="AR13" s="14">
        <f t="shared" si="3"/>
        <v>132435.09521276149</v>
      </c>
      <c r="AS13" s="17" t="s">
        <v>53</v>
      </c>
    </row>
    <row r="14" spans="1:45" ht="17.100000000000001" customHeight="1" x14ac:dyDescent="0.25">
      <c r="A14" s="14" t="s">
        <v>54</v>
      </c>
      <c r="B14" s="14">
        <f>AGR!B14+MSE!B14+OPS!B14</f>
        <v>57930.724784046957</v>
      </c>
      <c r="C14" s="14">
        <f>AGR!C14+MSE!C14+OPS!C14</f>
        <v>45418.701791840846</v>
      </c>
      <c r="D14" s="14">
        <f>AGR!D14+MSE!D14+OPS!D14</f>
        <v>12051.686847375875</v>
      </c>
      <c r="E14" s="14">
        <f>AGR!E14+MSE!E14+OPS!E14</f>
        <v>2144.9301148471159</v>
      </c>
      <c r="F14" s="14">
        <f>AGR!F14+MSE!F14+OPS!F14</f>
        <v>1669.6939224276953</v>
      </c>
      <c r="G14" s="14">
        <f>AGR!G14+MSE!G14+OPS!G14</f>
        <v>2962.5156272878216</v>
      </c>
      <c r="H14" s="14">
        <f>AGR!H14+MSE!H14+OPS!H14</f>
        <v>681.95698684337333</v>
      </c>
      <c r="I14" s="14">
        <f>AGR!I14+MSE!I14+OPS!I14</f>
        <v>13076.051716975573</v>
      </c>
      <c r="J14" s="14">
        <f>AGR!J14+MSE!J14+OPS!J14</f>
        <v>10841.429142443016</v>
      </c>
      <c r="K14" s="14">
        <f>AGR!K14+MSE!K14+OPS!K14</f>
        <v>0</v>
      </c>
      <c r="L14" s="14">
        <f>AGR!L14+MSE!L14+OPS!L14</f>
        <v>0</v>
      </c>
      <c r="M14" s="14">
        <f>AGR!M14+MSE!M14+OPS!M14</f>
        <v>0</v>
      </c>
      <c r="N14" s="14">
        <f>AGR!N14+MSE!N14+OPS!N14</f>
        <v>0</v>
      </c>
      <c r="O14" s="14">
        <f>AGR!O14+MSE!O14+OPS!O14</f>
        <v>575.51072260111641</v>
      </c>
      <c r="P14" s="14">
        <f>AGR!P14+MSE!P14+OPS!P14</f>
        <v>2484.9830340026983</v>
      </c>
      <c r="Q14" s="14">
        <f>AGR!Q14+MSE!Q14+OPS!Q14</f>
        <v>646.49653999999998</v>
      </c>
      <c r="R14" s="14">
        <f>AGR!R14+MSE!R14+OPS!R14</f>
        <v>0</v>
      </c>
      <c r="S14" s="14">
        <f>AGR!S14+MSE!S14+OPS!S14</f>
        <v>1796.8621001615481</v>
      </c>
      <c r="T14" s="14">
        <f>AGR!T14+MSE!T14+OPS!T14</f>
        <v>4268.7967011785513</v>
      </c>
      <c r="U14" s="14">
        <f>AGR!U14+MSE!U14+OPS!U14</f>
        <v>0</v>
      </c>
      <c r="V14" s="14">
        <f>AGR!V14+MSE!V14+OPS!V14</f>
        <v>687.40555374735209</v>
      </c>
      <c r="W14" s="14">
        <f>AGR!W14+MSE!W14+OPS!W14</f>
        <v>0</v>
      </c>
      <c r="X14" s="14">
        <f>AGR!X14+MSE!X14+OPS!X14</f>
        <v>0</v>
      </c>
      <c r="Y14" s="14">
        <f>AGR!Y14+MSE!Y14+OPS!Y14</f>
        <v>0</v>
      </c>
      <c r="Z14" s="14">
        <f>AGR!Z14+MSE!Z14+OPS!Z14</f>
        <v>2965.1763775546988</v>
      </c>
      <c r="AA14" s="14">
        <f>AGR!AA14+MSE!AA14+OPS!AA14</f>
        <v>0</v>
      </c>
      <c r="AB14" s="14">
        <f>AGR!AB14+MSE!AB14+OPS!AB14</f>
        <v>0</v>
      </c>
      <c r="AC14" s="14">
        <f>AGR!AC14+MSE!AC14+OPS!AC14</f>
        <v>0</v>
      </c>
      <c r="AD14" s="14">
        <f>AGR!AD14+MSE!AD14+OPS!AD14</f>
        <v>0</v>
      </c>
      <c r="AE14" s="14">
        <f>AGR!AE14+MSE!AE14+OPS!AE14</f>
        <v>800.63374354537223</v>
      </c>
      <c r="AF14" s="14">
        <f>AGR!AF14+MSE!AF14+OPS!AF14</f>
        <v>1492.7128032000001</v>
      </c>
      <c r="AG14" s="14">
        <f>AGR!AG14+MSE!AG14+OPS!AG14</f>
        <v>0</v>
      </c>
      <c r="AH14" s="14">
        <f>AGR!AH14+MSE!AH14+OPS!AH14</f>
        <v>0</v>
      </c>
      <c r="AI14" s="14">
        <f>AGR!AI14+MSE!AI14+OPS!AI14</f>
        <v>0</v>
      </c>
      <c r="AJ14" s="14">
        <f>AGR!AJ14+MSE!AJ14+OPS!AJ14</f>
        <v>0</v>
      </c>
      <c r="AK14" s="14">
        <f t="shared" si="0"/>
        <v>162496.26851007962</v>
      </c>
      <c r="AL14" s="14">
        <f>AGR!AL14+MSE!AL14+OPS!AL14</f>
        <v>2199.3168625534909</v>
      </c>
      <c r="AM14" s="14">
        <f t="shared" si="1"/>
        <v>2199.3168625534909</v>
      </c>
      <c r="AN14" s="14">
        <f>AGR!AN14+MSE!AO14+OPS!AN14</f>
        <v>0</v>
      </c>
      <c r="AO14" s="14">
        <f>AGR!AO14+MSE!AP14+OPS!AO14</f>
        <v>0</v>
      </c>
      <c r="AP14" s="14">
        <f>AGR!AP14+MSE!AQ14+OPS!AP14</f>
        <v>87870.438844267395</v>
      </c>
      <c r="AQ14" s="14">
        <f t="shared" si="2"/>
        <v>87870.438844267395</v>
      </c>
      <c r="AR14" s="14">
        <f t="shared" si="3"/>
        <v>252566.02421690052</v>
      </c>
      <c r="AS14" s="17" t="s">
        <v>54</v>
      </c>
    </row>
    <row r="15" spans="1:45" ht="17.100000000000001" customHeight="1" x14ac:dyDescent="0.25">
      <c r="A15" s="14" t="s">
        <v>55</v>
      </c>
      <c r="B15" s="14">
        <f>AGR!B15+MSE!B15+OPS!B15</f>
        <v>37240.302650556536</v>
      </c>
      <c r="C15" s="14">
        <f>AGR!C15+MSE!C15+OPS!C15</f>
        <v>10622.258534939661</v>
      </c>
      <c r="D15" s="14">
        <f>AGR!D15+MSE!D15+OPS!D15</f>
        <v>56894.937639027616</v>
      </c>
      <c r="E15" s="14">
        <f>AGR!E15+MSE!E15+OPS!E15</f>
        <v>3082.4933904545778</v>
      </c>
      <c r="F15" s="14">
        <f>AGR!F15+MSE!F15+OPS!F15</f>
        <v>8910.605847830835</v>
      </c>
      <c r="G15" s="14">
        <f>AGR!G15+MSE!G15+OPS!G15</f>
        <v>11852.083937716157</v>
      </c>
      <c r="H15" s="14">
        <f>AGR!H15+MSE!H15+OPS!H15</f>
        <v>1884.0687791988894</v>
      </c>
      <c r="I15" s="14">
        <f>AGR!I15+MSE!I15+OPS!I15</f>
        <v>13029.161842564561</v>
      </c>
      <c r="J15" s="14">
        <f>AGR!J15+MSE!J15+OPS!J15</f>
        <v>1824.6134151918827</v>
      </c>
      <c r="K15" s="14">
        <f>AGR!K15+MSE!K15+OPS!K15</f>
        <v>897.83516883429877</v>
      </c>
      <c r="L15" s="14">
        <f>AGR!L15+MSE!L15+OPS!L15</f>
        <v>795.32871999999998</v>
      </c>
      <c r="M15" s="14">
        <f>AGR!M15+MSE!M15+OPS!M15</f>
        <v>551.82352960000003</v>
      </c>
      <c r="N15" s="14">
        <f>AGR!N15+MSE!N15+OPS!N15</f>
        <v>1332.2820072</v>
      </c>
      <c r="O15" s="14">
        <f>AGR!O15+MSE!O15+OPS!O15</f>
        <v>628.39450657973919</v>
      </c>
      <c r="P15" s="14">
        <f>AGR!P15+MSE!P15+OPS!P15</f>
        <v>854.20179768098865</v>
      </c>
      <c r="Q15" s="14">
        <f>AGR!Q15+MSE!Q15+OPS!Q15</f>
        <v>755.23594144164372</v>
      </c>
      <c r="R15" s="14">
        <f>AGR!R15+MSE!R15+OPS!R15</f>
        <v>790.80502034442611</v>
      </c>
      <c r="S15" s="14">
        <f>AGR!S15+MSE!S15+OPS!S15</f>
        <v>698.38192060000006</v>
      </c>
      <c r="T15" s="14">
        <f>AGR!T15+MSE!T15+OPS!T15</f>
        <v>1792.061435432528</v>
      </c>
      <c r="U15" s="14">
        <f>AGR!U15+MSE!U15+OPS!U15</f>
        <v>663.40877415193188</v>
      </c>
      <c r="V15" s="14">
        <f>AGR!V15+MSE!V15+OPS!V15</f>
        <v>455.97882513977754</v>
      </c>
      <c r="W15" s="14">
        <f>AGR!W15+MSE!W15+OPS!W15</f>
        <v>600.65787219999993</v>
      </c>
      <c r="X15" s="14">
        <f>AGR!X15+MSE!X15+OPS!X15</f>
        <v>0</v>
      </c>
      <c r="Y15" s="14">
        <f>AGR!Y15+MSE!Y15+OPS!Y15</f>
        <v>0</v>
      </c>
      <c r="Z15" s="14">
        <f>AGR!Z15+MSE!Z15+OPS!Z15</f>
        <v>2732.140942059269</v>
      </c>
      <c r="AA15" s="14">
        <f>AGR!AA15+MSE!AA15+OPS!AA15</f>
        <v>0</v>
      </c>
      <c r="AB15" s="14">
        <f>AGR!AB15+MSE!AB15+OPS!AB15</f>
        <v>0</v>
      </c>
      <c r="AC15" s="14">
        <f>AGR!AC15+MSE!AC15+OPS!AC15</f>
        <v>0</v>
      </c>
      <c r="AD15" s="14">
        <f>AGR!AD15+MSE!AD15+OPS!AD15</f>
        <v>0</v>
      </c>
      <c r="AE15" s="14">
        <f>AGR!AE15+MSE!AE15+OPS!AE15</f>
        <v>1223.1883566942129</v>
      </c>
      <c r="AF15" s="14">
        <f>AGR!AF15+MSE!AF15+OPS!AF15</f>
        <v>1598.5378950632999</v>
      </c>
      <c r="AG15" s="14">
        <f>AGR!AG15+MSE!AG15+OPS!AG15</f>
        <v>0</v>
      </c>
      <c r="AH15" s="14">
        <f>AGR!AH15+MSE!AH15+OPS!AH15</f>
        <v>0</v>
      </c>
      <c r="AI15" s="14">
        <f>AGR!AI15+MSE!AI15+OPS!AI15</f>
        <v>0</v>
      </c>
      <c r="AJ15" s="14">
        <f>AGR!AJ15+MSE!AJ15+OPS!AJ15</f>
        <v>0</v>
      </c>
      <c r="AK15" s="14">
        <f t="shared" si="0"/>
        <v>161710.78875050283</v>
      </c>
      <c r="AL15" s="14">
        <f>AGR!AL15+MSE!AL15+OPS!AL15</f>
        <v>3046.6469678454337</v>
      </c>
      <c r="AM15" s="14">
        <f t="shared" si="1"/>
        <v>3046.6469678454337</v>
      </c>
      <c r="AN15" s="14">
        <f>AGR!AN15+MSE!AO15+OPS!AN15</f>
        <v>69967.93854284026</v>
      </c>
      <c r="AO15" s="14">
        <f>AGR!AO15+MSE!AP15+OPS!AO15</f>
        <v>0</v>
      </c>
      <c r="AP15" s="14">
        <f>AGR!AP15+MSE!AQ15+OPS!AP15</f>
        <v>0</v>
      </c>
      <c r="AQ15" s="14">
        <f t="shared" si="2"/>
        <v>69967.93854284026</v>
      </c>
      <c r="AR15" s="14">
        <f t="shared" si="3"/>
        <v>234725.37426118855</v>
      </c>
      <c r="AS15" s="17" t="s">
        <v>55</v>
      </c>
    </row>
    <row r="16" spans="1:45" ht="17.100000000000001" customHeight="1" x14ac:dyDescent="0.25">
      <c r="A16" s="14" t="s">
        <v>56</v>
      </c>
      <c r="B16" s="14">
        <f>AGR!B16+MSE!B16+OPS!B16</f>
        <v>29289.604220163539</v>
      </c>
      <c r="C16" s="14">
        <f>AGR!C16+MSE!C16+OPS!C16</f>
        <v>27379.75887570437</v>
      </c>
      <c r="D16" s="14">
        <f>AGR!D16+MSE!D16+OPS!D16</f>
        <v>4724.3932576773705</v>
      </c>
      <c r="E16" s="14">
        <f>AGR!E16+MSE!E16+OPS!E16</f>
        <v>5169.5515958634887</v>
      </c>
      <c r="F16" s="14">
        <f>AGR!F16+MSE!F16+OPS!F16</f>
        <v>0</v>
      </c>
      <c r="G16" s="14">
        <f>AGR!G16+MSE!G16+OPS!G16</f>
        <v>1309.1403337321792</v>
      </c>
      <c r="H16" s="14">
        <f>AGR!H16+MSE!H16+OPS!H16</f>
        <v>1704.3790526871071</v>
      </c>
      <c r="I16" s="14">
        <f>AGR!I16+MSE!I16+OPS!I16</f>
        <v>5974.3474964196248</v>
      </c>
      <c r="J16" s="14">
        <f>AGR!J16+MSE!J16+OPS!J16</f>
        <v>1731.0825831946149</v>
      </c>
      <c r="K16" s="14">
        <f>AGR!K16+MSE!K16+OPS!K16</f>
        <v>0</v>
      </c>
      <c r="L16" s="14">
        <f>AGR!L16+MSE!L16+OPS!L16</f>
        <v>0</v>
      </c>
      <c r="M16" s="14">
        <f>AGR!M16+MSE!M16+OPS!M16</f>
        <v>0</v>
      </c>
      <c r="N16" s="14">
        <f>AGR!N16+MSE!N16+OPS!N16</f>
        <v>0</v>
      </c>
      <c r="O16" s="14">
        <f>AGR!O16+MSE!O16+OPS!O16</f>
        <v>0</v>
      </c>
      <c r="P16" s="14">
        <f>AGR!P16+MSE!P16+OPS!P16</f>
        <v>1792.3988589496423</v>
      </c>
      <c r="Q16" s="14">
        <f>AGR!Q16+MSE!Q16+OPS!Q16</f>
        <v>1190.205239739958</v>
      </c>
      <c r="R16" s="14">
        <f>AGR!R16+MSE!R16+OPS!R16</f>
        <v>0</v>
      </c>
      <c r="S16" s="14">
        <f>AGR!S16+MSE!S16+OPS!S16</f>
        <v>1638.3467529807028</v>
      </c>
      <c r="T16" s="14">
        <f>AGR!T16+MSE!T16+OPS!T16</f>
        <v>1107.1241000719999</v>
      </c>
      <c r="U16" s="14">
        <f>AGR!U16+MSE!U16+OPS!U16</f>
        <v>856.70801007199998</v>
      </c>
      <c r="V16" s="14">
        <f>AGR!V16+MSE!V16+OPS!V16</f>
        <v>1940.8478545135283</v>
      </c>
      <c r="W16" s="14">
        <f>AGR!W16+MSE!W16+OPS!W16</f>
        <v>0</v>
      </c>
      <c r="X16" s="14">
        <f>AGR!X16+MSE!X16+OPS!X16</f>
        <v>0</v>
      </c>
      <c r="Y16" s="14">
        <f>AGR!Y16+MSE!Y16+OPS!Y16</f>
        <v>0</v>
      </c>
      <c r="Z16" s="14">
        <f>AGR!Z16+MSE!Z16+OPS!Z16</f>
        <v>2081.0999919071419</v>
      </c>
      <c r="AA16" s="14">
        <f>AGR!AA16+MSE!AA16+OPS!AA16</f>
        <v>885.40779234639388</v>
      </c>
      <c r="AB16" s="14">
        <f>AGR!AB16+MSE!AB16+OPS!AB16</f>
        <v>0</v>
      </c>
      <c r="AC16" s="14">
        <f>AGR!AC16+MSE!AC16+OPS!AC16</f>
        <v>0</v>
      </c>
      <c r="AD16" s="14">
        <f>AGR!AD16+MSE!AD16+OPS!AD16</f>
        <v>0</v>
      </c>
      <c r="AE16" s="14">
        <f>AGR!AE16+MSE!AE16+OPS!AE16</f>
        <v>1407.1445951168407</v>
      </c>
      <c r="AF16" s="14">
        <f>AGR!AF16+MSE!AF16+OPS!AF16</f>
        <v>850.81284593238968</v>
      </c>
      <c r="AG16" s="14">
        <f>AGR!AG16+MSE!AG16+OPS!AG16</f>
        <v>0</v>
      </c>
      <c r="AH16" s="14">
        <f>AGR!AH16+MSE!AH16+OPS!AH16</f>
        <v>0</v>
      </c>
      <c r="AI16" s="14">
        <f>AGR!AI16+MSE!AI16+OPS!AI16</f>
        <v>0</v>
      </c>
      <c r="AJ16" s="14">
        <f>AGR!AJ16+MSE!AJ16+OPS!AJ16</f>
        <v>0</v>
      </c>
      <c r="AK16" s="14">
        <f t="shared" si="0"/>
        <v>91032.35345707291</v>
      </c>
      <c r="AL16" s="14">
        <f>AGR!AL16+MSE!AL16+OPS!AL16</f>
        <v>1092.1657842856473</v>
      </c>
      <c r="AM16" s="14">
        <f t="shared" si="1"/>
        <v>1092.1657842856473</v>
      </c>
      <c r="AN16" s="14">
        <f>AGR!AN16+MSE!AO16+OPS!AN16</f>
        <v>0</v>
      </c>
      <c r="AO16" s="14">
        <f>AGR!AO16+MSE!AP16+OPS!AO16</f>
        <v>0</v>
      </c>
      <c r="AP16" s="14">
        <f>AGR!AP16+MSE!AQ16+OPS!AP16</f>
        <v>92231.195862384207</v>
      </c>
      <c r="AQ16" s="14">
        <f t="shared" si="2"/>
        <v>92231.195862384207</v>
      </c>
      <c r="AR16" s="14">
        <f t="shared" si="3"/>
        <v>184355.71510374278</v>
      </c>
      <c r="AS16" s="17" t="s">
        <v>56</v>
      </c>
    </row>
    <row r="17" spans="1:45" ht="17.100000000000001" customHeight="1" x14ac:dyDescent="0.25">
      <c r="A17" s="14" t="s">
        <v>57</v>
      </c>
      <c r="B17" s="14">
        <f>AGR!B17+MSE!B17+OPS!B17</f>
        <v>12645.607043048978</v>
      </c>
      <c r="C17" s="14">
        <f>AGR!C17+MSE!C17+OPS!C17</f>
        <v>2017.450063609343</v>
      </c>
      <c r="D17" s="14">
        <f>AGR!D17+MSE!D17+OPS!D17</f>
        <v>4985.5188474630186</v>
      </c>
      <c r="E17" s="14">
        <f>AGR!E17+MSE!E17+OPS!E17</f>
        <v>7116.9806788212691</v>
      </c>
      <c r="F17" s="14">
        <f>AGR!F17+MSE!F17+OPS!F17</f>
        <v>6519.3746049728898</v>
      </c>
      <c r="G17" s="14">
        <f>AGR!G17+MSE!G17+OPS!G17</f>
        <v>2064.5544785988191</v>
      </c>
      <c r="H17" s="14">
        <f>AGR!H17+MSE!H17+OPS!H17</f>
        <v>2460.2195049974143</v>
      </c>
      <c r="I17" s="14">
        <f>AGR!I17+MSE!I17+OPS!I17</f>
        <v>5434.2286477593552</v>
      </c>
      <c r="J17" s="14">
        <f>AGR!J17+MSE!J17+OPS!J17</f>
        <v>2779.0040703991322</v>
      </c>
      <c r="K17" s="14">
        <f>AGR!K17+MSE!K17+OPS!K17</f>
        <v>0</v>
      </c>
      <c r="L17" s="14">
        <f>AGR!L17+MSE!L17+OPS!L17</f>
        <v>0</v>
      </c>
      <c r="M17" s="14">
        <f>AGR!M17+MSE!M17+OPS!M17</f>
        <v>0</v>
      </c>
      <c r="N17" s="14">
        <f>AGR!N17+MSE!N17+OPS!N17</f>
        <v>0</v>
      </c>
      <c r="O17" s="14">
        <f>AGR!O17+MSE!O17+OPS!O17</f>
        <v>0</v>
      </c>
      <c r="P17" s="14">
        <f>AGR!P17+MSE!P17+OPS!P17</f>
        <v>0</v>
      </c>
      <c r="Q17" s="14">
        <f>AGR!Q17+MSE!Q17+OPS!Q17</f>
        <v>0</v>
      </c>
      <c r="R17" s="14">
        <f>AGR!R17+MSE!R17+OPS!R17</f>
        <v>0</v>
      </c>
      <c r="S17" s="14">
        <f>AGR!S17+MSE!S17+OPS!S17</f>
        <v>0</v>
      </c>
      <c r="T17" s="14">
        <f>AGR!T17+MSE!T17+OPS!T17</f>
        <v>0</v>
      </c>
      <c r="U17" s="14">
        <f>AGR!U17+MSE!U17+OPS!U17</f>
        <v>0</v>
      </c>
      <c r="V17" s="14">
        <f>AGR!V17+MSE!V17+OPS!V17</f>
        <v>0</v>
      </c>
      <c r="W17" s="14">
        <f>AGR!W17+MSE!W17+OPS!W17</f>
        <v>0</v>
      </c>
      <c r="X17" s="14">
        <f>AGR!X17+MSE!X17+OPS!X17</f>
        <v>0</v>
      </c>
      <c r="Y17" s="14">
        <f>AGR!Y17+MSE!Y17+OPS!Y17</f>
        <v>0</v>
      </c>
      <c r="Z17" s="14">
        <f>AGR!Z17+MSE!Z17+OPS!Z17</f>
        <v>2071.1364512274058</v>
      </c>
      <c r="AA17" s="14">
        <f>AGR!AA17+MSE!AA17+OPS!AA17</f>
        <v>0</v>
      </c>
      <c r="AB17" s="14">
        <f>AGR!AB17+MSE!AB17+OPS!AB17</f>
        <v>0</v>
      </c>
      <c r="AC17" s="14">
        <f>AGR!AC17+MSE!AC17+OPS!AC17</f>
        <v>0</v>
      </c>
      <c r="AD17" s="14">
        <f>AGR!AD17+MSE!AD17+OPS!AD17</f>
        <v>0</v>
      </c>
      <c r="AE17" s="14">
        <f>AGR!AE17+MSE!AE17+OPS!AE17</f>
        <v>0</v>
      </c>
      <c r="AF17" s="14">
        <f>AGR!AF17+MSE!AF17+OPS!AF17</f>
        <v>1247.5601213999998</v>
      </c>
      <c r="AG17" s="14">
        <f>AGR!AG17+MSE!AG17+OPS!AG17</f>
        <v>0</v>
      </c>
      <c r="AH17" s="14">
        <f>AGR!AH17+MSE!AH17+OPS!AH17</f>
        <v>0</v>
      </c>
      <c r="AI17" s="14">
        <f>AGR!AI17+MSE!AI17+OPS!AI17</f>
        <v>0</v>
      </c>
      <c r="AJ17" s="14">
        <f>AGR!AJ17+MSE!AJ17+OPS!AJ17</f>
        <v>0</v>
      </c>
      <c r="AK17" s="14">
        <f t="shared" si="0"/>
        <v>49341.634512297627</v>
      </c>
      <c r="AL17" s="14">
        <f>AGR!AL17+MSE!AL17+OPS!AL17</f>
        <v>977.17125694437334</v>
      </c>
      <c r="AM17" s="14">
        <f t="shared" si="1"/>
        <v>977.17125694437334</v>
      </c>
      <c r="AN17" s="14">
        <f>AGR!AN17+MSE!AO17+OPS!AN17</f>
        <v>0</v>
      </c>
      <c r="AO17" s="14">
        <f>AGR!AO17+MSE!AP17+OPS!AO17</f>
        <v>19805.184364116281</v>
      </c>
      <c r="AP17" s="14">
        <f>AGR!AP17+MSE!AQ17+OPS!AP17</f>
        <v>0</v>
      </c>
      <c r="AQ17" s="14">
        <f t="shared" si="2"/>
        <v>19805.184364116281</v>
      </c>
      <c r="AR17" s="14">
        <f t="shared" si="3"/>
        <v>70123.990133358282</v>
      </c>
      <c r="AS17" s="17" t="s">
        <v>57</v>
      </c>
    </row>
    <row r="18" spans="1:45" ht="17.100000000000001" customHeight="1" x14ac:dyDescent="0.25">
      <c r="A18" s="14" t="s">
        <v>58</v>
      </c>
      <c r="B18" s="14">
        <f>AGR!B18+MSE!B18+OPS!B18</f>
        <v>13058.876170620359</v>
      </c>
      <c r="C18" s="14">
        <f>AGR!C18+MSE!C18+OPS!C18</f>
        <v>1962.8871936707151</v>
      </c>
      <c r="D18" s="14">
        <f>AGR!D18+MSE!D18+OPS!D18</f>
        <v>22811.816943736507</v>
      </c>
      <c r="E18" s="14">
        <f>AGR!E18+MSE!E18+OPS!E18</f>
        <v>1638.9605101823145</v>
      </c>
      <c r="F18" s="14">
        <f>AGR!F18+MSE!F18+OPS!F18</f>
        <v>0</v>
      </c>
      <c r="G18" s="14">
        <f>AGR!G18+MSE!G18+OPS!G18</f>
        <v>1094.2257485736195</v>
      </c>
      <c r="H18" s="14">
        <f>AGR!H18+MSE!H18+OPS!H18</f>
        <v>2755.6122772575013</v>
      </c>
      <c r="I18" s="14">
        <f>AGR!I18+MSE!I18+OPS!I18</f>
        <v>3381.9099673740989</v>
      </c>
      <c r="J18" s="14">
        <f>AGR!J18+MSE!J18+OPS!J18</f>
        <v>2752.1159487119776</v>
      </c>
      <c r="K18" s="14">
        <f>AGR!K18+MSE!K18+OPS!K18</f>
        <v>0</v>
      </c>
      <c r="L18" s="14">
        <f>AGR!L18+MSE!L18+OPS!L18</f>
        <v>0</v>
      </c>
      <c r="M18" s="14">
        <f>AGR!M18+MSE!M18+OPS!M18</f>
        <v>912.71301889452923</v>
      </c>
      <c r="N18" s="14">
        <f>AGR!N18+MSE!N18+OPS!N18</f>
        <v>0</v>
      </c>
      <c r="O18" s="14">
        <f>AGR!O18+MSE!O18+OPS!O18</f>
        <v>1632.0603921730394</v>
      </c>
      <c r="P18" s="14">
        <f>AGR!P18+MSE!P18+OPS!P18</f>
        <v>0</v>
      </c>
      <c r="Q18" s="14">
        <f>AGR!Q18+MSE!Q18+OPS!Q18</f>
        <v>1025.3454407799998</v>
      </c>
      <c r="R18" s="14">
        <f>AGR!R18+MSE!R18+OPS!R18</f>
        <v>0</v>
      </c>
      <c r="S18" s="14">
        <f>AGR!S18+MSE!S18+OPS!S18</f>
        <v>0</v>
      </c>
      <c r="T18" s="14">
        <f>AGR!T18+MSE!T18+OPS!T18</f>
        <v>0</v>
      </c>
      <c r="U18" s="14">
        <f>AGR!U18+MSE!U18+OPS!U18</f>
        <v>2730.6209951198175</v>
      </c>
      <c r="V18" s="14">
        <f>AGR!V18+MSE!V18+OPS!V18</f>
        <v>0</v>
      </c>
      <c r="W18" s="14">
        <f>AGR!W18+MSE!W18+OPS!W18</f>
        <v>0</v>
      </c>
      <c r="X18" s="14">
        <f>AGR!X18+MSE!X18+OPS!X18</f>
        <v>0</v>
      </c>
      <c r="Y18" s="14">
        <f>AGR!Y18+MSE!Y18+OPS!Y18</f>
        <v>0</v>
      </c>
      <c r="Z18" s="14">
        <f>AGR!Z18+MSE!Z18+OPS!Z18</f>
        <v>858.92266246799988</v>
      </c>
      <c r="AA18" s="14">
        <f>AGR!AA18+MSE!AA18+OPS!AA18</f>
        <v>0</v>
      </c>
      <c r="AB18" s="14">
        <f>AGR!AB18+MSE!AB18+OPS!AB18</f>
        <v>0</v>
      </c>
      <c r="AC18" s="14">
        <f>AGR!AC18+MSE!AC18+OPS!AC18</f>
        <v>0</v>
      </c>
      <c r="AD18" s="14">
        <f>AGR!AD18+MSE!AD18+OPS!AD18</f>
        <v>0</v>
      </c>
      <c r="AE18" s="14">
        <f>AGR!AE18+MSE!AE18+OPS!AE18</f>
        <v>1486.6253102984369</v>
      </c>
      <c r="AF18" s="14">
        <f>AGR!AF18+MSE!AF18+OPS!AF18</f>
        <v>861.56209468839108</v>
      </c>
      <c r="AG18" s="14">
        <f>AGR!AG18+MSE!AG18+OPS!AG18</f>
        <v>0</v>
      </c>
      <c r="AH18" s="14">
        <f>AGR!AH18+MSE!AH18+OPS!AH18</f>
        <v>0</v>
      </c>
      <c r="AI18" s="14">
        <f>AGR!AI18+MSE!AI18+OPS!AI18</f>
        <v>0</v>
      </c>
      <c r="AJ18" s="14">
        <f>AGR!AJ18+MSE!AJ18+OPS!AJ18</f>
        <v>0</v>
      </c>
      <c r="AK18" s="14">
        <f t="shared" si="0"/>
        <v>58964.254674549309</v>
      </c>
      <c r="AL18" s="14">
        <f>AGR!AL18+MSE!AL18+OPS!AL18</f>
        <v>1016.0879101794848</v>
      </c>
      <c r="AM18" s="14">
        <f t="shared" si="1"/>
        <v>1016.0879101794848</v>
      </c>
      <c r="AN18" s="14">
        <f>AGR!AN18+MSE!AO18+OPS!AN18</f>
        <v>10987.232707422218</v>
      </c>
      <c r="AO18" s="14">
        <f>AGR!AO18+MSE!AP18+OPS!AO18</f>
        <v>0</v>
      </c>
      <c r="AP18" s="14">
        <f>AGR!AP18+MSE!AQ18+OPS!AP18</f>
        <v>0</v>
      </c>
      <c r="AQ18" s="14">
        <f t="shared" si="2"/>
        <v>10987.232707422218</v>
      </c>
      <c r="AR18" s="14">
        <f t="shared" si="3"/>
        <v>70967.575292151014</v>
      </c>
      <c r="AS18" s="17" t="s">
        <v>58</v>
      </c>
    </row>
    <row r="19" spans="1:45" ht="17.100000000000001" customHeight="1" x14ac:dyDescent="0.25">
      <c r="A19" s="14" t="s">
        <v>59</v>
      </c>
      <c r="B19" s="14">
        <f>AGR!B19+MSE!B19+OPS!B19</f>
        <v>34995.263304625492</v>
      </c>
      <c r="C19" s="14">
        <f>AGR!C19+MSE!C19+OPS!C19</f>
        <v>3555.8199422747703</v>
      </c>
      <c r="D19" s="14">
        <f>AGR!D19+MSE!D19+OPS!D19</f>
        <v>60733.325581986879</v>
      </c>
      <c r="E19" s="14">
        <f>AGR!E19+MSE!E19+OPS!E19</f>
        <v>5369.205057518976</v>
      </c>
      <c r="F19" s="14">
        <f>AGR!F19+MSE!F19+OPS!F19</f>
        <v>0</v>
      </c>
      <c r="G19" s="14">
        <f>AGR!G19+MSE!G19+OPS!G19</f>
        <v>10806.916996284252</v>
      </c>
      <c r="H19" s="14">
        <f>AGR!H19+MSE!H19+OPS!H19</f>
        <v>4481.5424918986118</v>
      </c>
      <c r="I19" s="14">
        <f>AGR!I19+MSE!I19+OPS!I19</f>
        <v>11003.217709006243</v>
      </c>
      <c r="J19" s="14">
        <f>AGR!J19+MSE!J19+OPS!J19</f>
        <v>2421.8921798665406</v>
      </c>
      <c r="K19" s="14">
        <f>AGR!K19+MSE!K19+OPS!K19</f>
        <v>0</v>
      </c>
      <c r="L19" s="14">
        <f>AGR!L19+MSE!L19+OPS!L19</f>
        <v>0</v>
      </c>
      <c r="M19" s="14">
        <f>AGR!M19+MSE!M19+OPS!M19</f>
        <v>0</v>
      </c>
      <c r="N19" s="14">
        <f>AGR!N19+MSE!N19+OPS!N19</f>
        <v>0</v>
      </c>
      <c r="O19" s="14">
        <f>AGR!O19+MSE!O19+OPS!O19</f>
        <v>1798.3905286908252</v>
      </c>
      <c r="P19" s="14">
        <f>AGR!P19+MSE!P19+OPS!P19</f>
        <v>0</v>
      </c>
      <c r="Q19" s="14">
        <f>AGR!Q19+MSE!Q19+OPS!Q19</f>
        <v>1277.2753834996679</v>
      </c>
      <c r="R19" s="14">
        <f>AGR!R19+MSE!R19+OPS!R19</f>
        <v>0</v>
      </c>
      <c r="S19" s="14">
        <f>AGR!S19+MSE!S19+OPS!S19</f>
        <v>0</v>
      </c>
      <c r="T19" s="14">
        <f>AGR!T19+MSE!T19+OPS!T19</f>
        <v>1119.1371025199999</v>
      </c>
      <c r="U19" s="14">
        <f>AGR!U19+MSE!U19+OPS!U19</f>
        <v>0</v>
      </c>
      <c r="V19" s="14">
        <f>AGR!V19+MSE!V19+OPS!V19</f>
        <v>0</v>
      </c>
      <c r="W19" s="14">
        <f>AGR!W19+MSE!W19+OPS!W19</f>
        <v>0</v>
      </c>
      <c r="X19" s="14">
        <f>AGR!X19+MSE!X19+OPS!X19</f>
        <v>0</v>
      </c>
      <c r="Y19" s="14">
        <f>AGR!Y19+MSE!Y19+OPS!Y19</f>
        <v>0</v>
      </c>
      <c r="Z19" s="14">
        <f>AGR!Z19+MSE!Z19+OPS!Z19</f>
        <v>0</v>
      </c>
      <c r="AA19" s="14">
        <f>AGR!AA19+MSE!AA19+OPS!AA19</f>
        <v>0</v>
      </c>
      <c r="AB19" s="14">
        <f>AGR!AB19+MSE!AB19+OPS!AB19</f>
        <v>0</v>
      </c>
      <c r="AC19" s="14">
        <f>AGR!AC19+MSE!AC19+OPS!AC19</f>
        <v>0</v>
      </c>
      <c r="AD19" s="14">
        <f>AGR!AD19+MSE!AD19+OPS!AD19</f>
        <v>0</v>
      </c>
      <c r="AE19" s="14">
        <f>AGR!AE19+MSE!AE19+OPS!AE19</f>
        <v>1585.6013302851652</v>
      </c>
      <c r="AF19" s="14">
        <f>AGR!AF19+MSE!AF19+OPS!AF19</f>
        <v>905.98840440691242</v>
      </c>
      <c r="AG19" s="14">
        <f>AGR!AG19+MSE!AG19+OPS!AG19</f>
        <v>0</v>
      </c>
      <c r="AH19" s="14">
        <f>AGR!AH19+MSE!AH19+OPS!AH19</f>
        <v>0</v>
      </c>
      <c r="AI19" s="14">
        <f>AGR!AI19+MSE!AI19+OPS!AI19</f>
        <v>0</v>
      </c>
      <c r="AJ19" s="14">
        <f>AGR!AJ19+MSE!AJ19+OPS!AJ19</f>
        <v>0</v>
      </c>
      <c r="AK19" s="14">
        <f t="shared" si="0"/>
        <v>140053.57601286433</v>
      </c>
      <c r="AL19" s="14">
        <f>AGR!AL19+MSE!AL19+OPS!AL19</f>
        <v>1647.4536273019135</v>
      </c>
      <c r="AM19" s="14">
        <f t="shared" si="1"/>
        <v>1647.4536273019135</v>
      </c>
      <c r="AN19" s="14">
        <f>AGR!AN19+MSE!AO19+OPS!AN19</f>
        <v>53296.241512056971</v>
      </c>
      <c r="AO19" s="14">
        <f>AGR!AO19+MSE!AP19+OPS!AO19</f>
        <v>0</v>
      </c>
      <c r="AP19" s="14">
        <f>AGR!AP19+MSE!AQ19+OPS!AP19</f>
        <v>0</v>
      </c>
      <c r="AQ19" s="14">
        <f t="shared" si="2"/>
        <v>53296.241512056971</v>
      </c>
      <c r="AR19" s="14">
        <f t="shared" si="3"/>
        <v>194997.2711522232</v>
      </c>
      <c r="AS19" s="17" t="s">
        <v>59</v>
      </c>
    </row>
    <row r="20" spans="1:45" ht="17.100000000000001" customHeight="1" x14ac:dyDescent="0.25">
      <c r="A20" s="14" t="s">
        <v>60</v>
      </c>
      <c r="B20" s="14">
        <f>AGR!B20+MSE!B20+OPS!B20</f>
        <v>24457.335223852908</v>
      </c>
      <c r="C20" s="14">
        <f>AGR!C20+MSE!C20+OPS!C20</f>
        <v>40306.560128709039</v>
      </c>
      <c r="D20" s="14">
        <f>AGR!D20+MSE!D20+OPS!D20</f>
        <v>3391.1791054203159</v>
      </c>
      <c r="E20" s="14">
        <f>AGR!E20+MSE!E20+OPS!E20</f>
        <v>329.79025232867286</v>
      </c>
      <c r="F20" s="14">
        <f>AGR!F20+MSE!F20+OPS!F20</f>
        <v>220.77552849610009</v>
      </c>
      <c r="G20" s="14">
        <f>AGR!G20+MSE!G20+OPS!G20</f>
        <v>2924.483342802966</v>
      </c>
      <c r="H20" s="14">
        <f>AGR!H20+MSE!H20+OPS!H20</f>
        <v>1731.8648076348534</v>
      </c>
      <c r="I20" s="14">
        <f>AGR!I20+MSE!I20+OPS!I20</f>
        <v>4383.0161281711853</v>
      </c>
      <c r="J20" s="14">
        <f>AGR!J20+MSE!J20+OPS!J20</f>
        <v>17044.489200071232</v>
      </c>
      <c r="K20" s="14">
        <f>AGR!K20+MSE!K20+OPS!K20</f>
        <v>0</v>
      </c>
      <c r="L20" s="14">
        <f>AGR!L20+MSE!L20+OPS!L20</f>
        <v>0</v>
      </c>
      <c r="M20" s="14">
        <f>AGR!M20+MSE!M20+OPS!M20</f>
        <v>0</v>
      </c>
      <c r="N20" s="14">
        <f>AGR!N20+MSE!N20+OPS!N20</f>
        <v>0</v>
      </c>
      <c r="O20" s="14">
        <f>AGR!O20+MSE!O20+OPS!O20</f>
        <v>634.98451425684323</v>
      </c>
      <c r="P20" s="14">
        <f>AGR!P20+MSE!P20+OPS!P20</f>
        <v>529.42100527931791</v>
      </c>
      <c r="Q20" s="14">
        <f>AGR!Q20+MSE!Q20+OPS!Q20</f>
        <v>550.73437577702907</v>
      </c>
      <c r="R20" s="14">
        <f>AGR!R20+MSE!R20+OPS!R20</f>
        <v>2051.7268670359049</v>
      </c>
      <c r="S20" s="14">
        <f>AGR!S20+MSE!S20+OPS!S20</f>
        <v>854.63190347999989</v>
      </c>
      <c r="T20" s="14">
        <f>AGR!T20+MSE!T20+OPS!T20</f>
        <v>8661.4621734754073</v>
      </c>
      <c r="U20" s="14">
        <f>AGR!U20+MSE!U20+OPS!U20</f>
        <v>0</v>
      </c>
      <c r="V20" s="14">
        <f>AGR!V20+MSE!V20+OPS!V20</f>
        <v>648.04814285305883</v>
      </c>
      <c r="W20" s="14">
        <f>AGR!W20+MSE!W20+OPS!W20</f>
        <v>0</v>
      </c>
      <c r="X20" s="14">
        <f>AGR!X20+MSE!X20+OPS!X20</f>
        <v>0</v>
      </c>
      <c r="Y20" s="14">
        <f>AGR!Y20+MSE!Y20+OPS!Y20</f>
        <v>0</v>
      </c>
      <c r="Z20" s="14">
        <f>AGR!Z20+MSE!Z20+OPS!Z20</f>
        <v>892.046967594379</v>
      </c>
      <c r="AA20" s="14">
        <f>AGR!AA20+MSE!AA20+OPS!AA20</f>
        <v>0</v>
      </c>
      <c r="AB20" s="14">
        <f>AGR!AB20+MSE!AB20+OPS!AB20</f>
        <v>0</v>
      </c>
      <c r="AC20" s="14">
        <f>AGR!AC20+MSE!AC20+OPS!AC20</f>
        <v>0</v>
      </c>
      <c r="AD20" s="14">
        <f>AGR!AD20+MSE!AD20+OPS!AD20</f>
        <v>0</v>
      </c>
      <c r="AE20" s="14">
        <f>AGR!AE20+MSE!AE20+OPS!AE20</f>
        <v>698.91479260000006</v>
      </c>
      <c r="AF20" s="14">
        <f>AGR!AF20+MSE!AF20+OPS!AF20</f>
        <v>659.88494839999998</v>
      </c>
      <c r="AG20" s="14">
        <f>AGR!AG20+MSE!AG20+OPS!AG20</f>
        <v>0</v>
      </c>
      <c r="AH20" s="14">
        <f>AGR!AH20+MSE!AH20+OPS!AH20</f>
        <v>0</v>
      </c>
      <c r="AI20" s="14">
        <f>AGR!AI20+MSE!AI20+OPS!AI20</f>
        <v>0</v>
      </c>
      <c r="AJ20" s="14">
        <f>AGR!AJ20+MSE!AJ20+OPS!AJ20</f>
        <v>0</v>
      </c>
      <c r="AK20" s="14">
        <f t="shared" si="0"/>
        <v>110971.3494082392</v>
      </c>
      <c r="AL20" s="14">
        <f>AGR!AL20+MSE!AL20+OPS!AL20</f>
        <v>2001.1994520610756</v>
      </c>
      <c r="AM20" s="14">
        <f t="shared" si="1"/>
        <v>2001.1994520610756</v>
      </c>
      <c r="AN20" s="14">
        <f>AGR!AN20+MSE!AO20+OPS!AN20</f>
        <v>0</v>
      </c>
      <c r="AO20" s="14">
        <f>AGR!AO20+MSE!AP20+OPS!AO20</f>
        <v>0</v>
      </c>
      <c r="AP20" s="14">
        <f>AGR!AP20+MSE!AQ20+OPS!AP20</f>
        <v>31308.181315318936</v>
      </c>
      <c r="AQ20" s="14">
        <f t="shared" si="2"/>
        <v>31308.181315318936</v>
      </c>
      <c r="AR20" s="14">
        <f t="shared" si="3"/>
        <v>144280.73017561922</v>
      </c>
      <c r="AS20" s="17" t="s">
        <v>60</v>
      </c>
    </row>
    <row r="21" spans="1:45" ht="17.100000000000001" customHeight="1" x14ac:dyDescent="0.25">
      <c r="A21" s="14" t="s">
        <v>61</v>
      </c>
      <c r="B21" s="14">
        <f>AGR!B21+MSE!B21+OPS!B21</f>
        <v>19655.257407665944</v>
      </c>
      <c r="C21" s="14">
        <f>AGR!C21+MSE!C21+OPS!C21</f>
        <v>4510.1425589142455</v>
      </c>
      <c r="D21" s="14">
        <f>AGR!D21+MSE!D21+OPS!D21</f>
        <v>2070.0668799090004</v>
      </c>
      <c r="E21" s="14">
        <f>AGR!E21+MSE!E21+OPS!E21</f>
        <v>2199.8636218862694</v>
      </c>
      <c r="F21" s="14">
        <f>AGR!F21+MSE!F21+OPS!F21</f>
        <v>3427.4233502892812</v>
      </c>
      <c r="G21" s="14">
        <f>AGR!G21+MSE!G21+OPS!G21</f>
        <v>5000.5363338845209</v>
      </c>
      <c r="H21" s="14">
        <f>AGR!H21+MSE!H21+OPS!H21</f>
        <v>21789.293848964917</v>
      </c>
      <c r="I21" s="14">
        <f>AGR!I21+MSE!I21+OPS!I21</f>
        <v>2733.6958806402736</v>
      </c>
      <c r="J21" s="14">
        <f>AGR!J21+MSE!J21+OPS!J21</f>
        <v>8256.2781662392736</v>
      </c>
      <c r="K21" s="14">
        <f>AGR!K21+MSE!K21+OPS!K21</f>
        <v>0</v>
      </c>
      <c r="L21" s="14">
        <f>AGR!L21+MSE!L21+OPS!L21</f>
        <v>0</v>
      </c>
      <c r="M21" s="14">
        <f>AGR!M21+MSE!M21+OPS!M21</f>
        <v>0</v>
      </c>
      <c r="N21" s="14">
        <f>AGR!N21+MSE!N21+OPS!N21</f>
        <v>0</v>
      </c>
      <c r="O21" s="14">
        <f>AGR!O21+MSE!O21+OPS!O21</f>
        <v>0</v>
      </c>
      <c r="P21" s="14">
        <f>AGR!P21+MSE!P21+OPS!P21</f>
        <v>746.68163033199994</v>
      </c>
      <c r="Q21" s="14">
        <f>AGR!Q21+MSE!Q21+OPS!Q21</f>
        <v>0</v>
      </c>
      <c r="R21" s="14">
        <f>AGR!R21+MSE!R21+OPS!R21</f>
        <v>0</v>
      </c>
      <c r="S21" s="14">
        <f>AGR!S21+MSE!S21+OPS!S21</f>
        <v>0</v>
      </c>
      <c r="T21" s="14">
        <f>AGR!T21+MSE!T21+OPS!T21</f>
        <v>822.68163033199994</v>
      </c>
      <c r="U21" s="14">
        <f>AGR!U21+MSE!U21+OPS!U21</f>
        <v>0</v>
      </c>
      <c r="V21" s="14">
        <f>AGR!V21+MSE!V21+OPS!V21</f>
        <v>0</v>
      </c>
      <c r="W21" s="14">
        <f>AGR!W21+MSE!W21+OPS!W21</f>
        <v>0</v>
      </c>
      <c r="X21" s="14">
        <f>AGR!X21+MSE!X21+OPS!X21</f>
        <v>0</v>
      </c>
      <c r="Y21" s="14">
        <f>AGR!Y21+MSE!Y21+OPS!Y21</f>
        <v>0</v>
      </c>
      <c r="Z21" s="14">
        <f>AGR!Z21+MSE!Z21+OPS!Z21</f>
        <v>1814.8355945206599</v>
      </c>
      <c r="AA21" s="14">
        <f>AGR!AA21+MSE!AA21+OPS!AA21</f>
        <v>0</v>
      </c>
      <c r="AB21" s="14">
        <f>AGR!AB21+MSE!AB21+OPS!AB21</f>
        <v>0</v>
      </c>
      <c r="AC21" s="14">
        <f>AGR!AC21+MSE!AC21+OPS!AC21</f>
        <v>0</v>
      </c>
      <c r="AD21" s="14">
        <f>AGR!AD21+MSE!AD21+OPS!AD21</f>
        <v>0</v>
      </c>
      <c r="AE21" s="14">
        <f>AGR!AE21+MSE!AE21+OPS!AE21</f>
        <v>0</v>
      </c>
      <c r="AF21" s="14">
        <f>AGR!AF21+MSE!AF21+OPS!AF21</f>
        <v>548.86017406762085</v>
      </c>
      <c r="AG21" s="14">
        <f>AGR!AG21+MSE!AG21+OPS!AG21</f>
        <v>0</v>
      </c>
      <c r="AH21" s="14">
        <f>AGR!AH21+MSE!AH21+OPS!AH21</f>
        <v>0</v>
      </c>
      <c r="AI21" s="14">
        <f>AGR!AI21+MSE!AI21+OPS!AI21</f>
        <v>0</v>
      </c>
      <c r="AJ21" s="14">
        <f>AGR!AJ21+MSE!AJ21+OPS!AJ21</f>
        <v>0</v>
      </c>
      <c r="AK21" s="14">
        <f t="shared" si="0"/>
        <v>73575.617077645991</v>
      </c>
      <c r="AL21" s="14">
        <f>AGR!AL21+MSE!AL21+OPS!AL21</f>
        <v>3388.4330678962242</v>
      </c>
      <c r="AM21" s="14">
        <f t="shared" si="1"/>
        <v>3388.4330678962242</v>
      </c>
      <c r="AN21" s="14">
        <f>AGR!AN21+MSE!AO21+OPS!AN21</f>
        <v>0</v>
      </c>
      <c r="AO21" s="14">
        <f>AGR!AO21+MSE!AP21+OPS!AO21</f>
        <v>29335.424266827133</v>
      </c>
      <c r="AP21" s="14">
        <f>AGR!AP21+MSE!AQ21+OPS!AP21</f>
        <v>0</v>
      </c>
      <c r="AQ21" s="14">
        <f t="shared" si="2"/>
        <v>29335.424266827133</v>
      </c>
      <c r="AR21" s="14">
        <f t="shared" si="3"/>
        <v>106299.47441236935</v>
      </c>
      <c r="AS21" s="17" t="s">
        <v>61</v>
      </c>
    </row>
    <row r="22" spans="1:45" ht="17.100000000000001" customHeight="1" x14ac:dyDescent="0.25">
      <c r="A22" s="14" t="s">
        <v>62</v>
      </c>
      <c r="B22" s="14">
        <f>AGR!B22+MSE!B22+OPS!B22</f>
        <v>23004.609591954046</v>
      </c>
      <c r="C22" s="14">
        <f>AGR!C22+MSE!C22+OPS!C22</f>
        <v>21408.785626757246</v>
      </c>
      <c r="D22" s="14">
        <f>AGR!D22+MSE!D22+OPS!D22</f>
        <v>6627.8077081894289</v>
      </c>
      <c r="E22" s="14">
        <f>AGR!E22+MSE!E22+OPS!E22</f>
        <v>2724.8832403357474</v>
      </c>
      <c r="F22" s="14">
        <f>AGR!F22+MSE!F22+OPS!F22</f>
        <v>4583.4861915045658</v>
      </c>
      <c r="G22" s="14">
        <f>AGR!G22+MSE!G22+OPS!G22</f>
        <v>12364.482672428056</v>
      </c>
      <c r="H22" s="14">
        <f>AGR!H22+MSE!H22+OPS!H22</f>
        <v>2294.0883120442754</v>
      </c>
      <c r="I22" s="14">
        <f>AGR!I22+MSE!I22+OPS!I22</f>
        <v>1981.4209156605787</v>
      </c>
      <c r="J22" s="14">
        <f>AGR!J22+MSE!J22+OPS!J22</f>
        <v>4709.0717900255941</v>
      </c>
      <c r="K22" s="14">
        <f>AGR!K22+MSE!K22+OPS!K22</f>
        <v>0</v>
      </c>
      <c r="L22" s="14">
        <f>AGR!L22+MSE!L22+OPS!L22</f>
        <v>0</v>
      </c>
      <c r="M22" s="14">
        <f>AGR!M22+MSE!M22+OPS!M22</f>
        <v>750.63676295329424</v>
      </c>
      <c r="N22" s="14">
        <f>AGR!N22+MSE!N22+OPS!N22</f>
        <v>1037.2324527171079</v>
      </c>
      <c r="O22" s="14">
        <f>AGR!O22+MSE!O22+OPS!O22</f>
        <v>1872.2134298246845</v>
      </c>
      <c r="P22" s="14">
        <f>AGR!P22+MSE!P22+OPS!P22</f>
        <v>1755.9258042114786</v>
      </c>
      <c r="Q22" s="14">
        <f>AGR!Q22+MSE!Q22+OPS!Q22</f>
        <v>1529.9391689622075</v>
      </c>
      <c r="R22" s="14">
        <f>AGR!R22+MSE!R22+OPS!R22</f>
        <v>0</v>
      </c>
      <c r="S22" s="14">
        <f>AGR!S22+MSE!S22+OPS!S22</f>
        <v>0</v>
      </c>
      <c r="T22" s="14">
        <f>AGR!T22+MSE!T22+OPS!T22</f>
        <v>2252.5915037199402</v>
      </c>
      <c r="U22" s="14">
        <f>AGR!U22+MSE!U22+OPS!U22</f>
        <v>0</v>
      </c>
      <c r="V22" s="14">
        <f>AGR!V22+MSE!V22+OPS!V22</f>
        <v>0</v>
      </c>
      <c r="W22" s="14">
        <f>AGR!W22+MSE!W22+OPS!W22</f>
        <v>0</v>
      </c>
      <c r="X22" s="14">
        <f>AGR!X22+MSE!X22+OPS!X22</f>
        <v>0</v>
      </c>
      <c r="Y22" s="14">
        <f>AGR!Y22+MSE!Y22+OPS!Y22</f>
        <v>0</v>
      </c>
      <c r="Z22" s="14">
        <f>AGR!Z22+MSE!Z22+OPS!Z22</f>
        <v>2032.7424154318185</v>
      </c>
      <c r="AA22" s="14">
        <f>AGR!AA22+MSE!AA22+OPS!AA22</f>
        <v>0</v>
      </c>
      <c r="AB22" s="14">
        <f>AGR!AB22+MSE!AB22+OPS!AB22</f>
        <v>0</v>
      </c>
      <c r="AC22" s="14">
        <f>AGR!AC22+MSE!AC22+OPS!AC22</f>
        <v>0</v>
      </c>
      <c r="AD22" s="14">
        <f>AGR!AD22+MSE!AD22+OPS!AD22</f>
        <v>0</v>
      </c>
      <c r="AE22" s="14">
        <f>AGR!AE22+MSE!AE22+OPS!AE22</f>
        <v>1267.8330280076852</v>
      </c>
      <c r="AF22" s="14">
        <f>AGR!AF22+MSE!AF22+OPS!AF22</f>
        <v>863.25926109554212</v>
      </c>
      <c r="AG22" s="14">
        <f>AGR!AG22+MSE!AG22+OPS!AG22</f>
        <v>0</v>
      </c>
      <c r="AH22" s="14">
        <f>AGR!AH22+MSE!AH22+OPS!AH22</f>
        <v>0</v>
      </c>
      <c r="AI22" s="14">
        <f>AGR!AI22+MSE!AI22+OPS!AI22</f>
        <v>0</v>
      </c>
      <c r="AJ22" s="14">
        <f>AGR!AJ22+MSE!AJ22+OPS!AJ22</f>
        <v>0</v>
      </c>
      <c r="AK22" s="14">
        <f t="shared" si="0"/>
        <v>93061.009875823322</v>
      </c>
      <c r="AL22" s="14">
        <f>AGR!AL22+MSE!AL22+OPS!AL22</f>
        <v>3540.1333952126251</v>
      </c>
      <c r="AM22" s="14">
        <f t="shared" si="1"/>
        <v>3540.1333952126251</v>
      </c>
      <c r="AN22" s="14">
        <f>AGR!AN22+MSE!AO22+OPS!AN22</f>
        <v>0</v>
      </c>
      <c r="AO22" s="14">
        <f>AGR!AO22+MSE!AP22+OPS!AO22</f>
        <v>0</v>
      </c>
      <c r="AP22" s="14">
        <f>AGR!AP22+MSE!AQ22+OPS!AP22</f>
        <v>42353.714049247792</v>
      </c>
      <c r="AQ22" s="14">
        <f t="shared" si="2"/>
        <v>42353.714049247792</v>
      </c>
      <c r="AR22" s="14">
        <f t="shared" si="3"/>
        <v>138954.85732028374</v>
      </c>
      <c r="AS22" s="17" t="s">
        <v>62</v>
      </c>
    </row>
    <row r="23" spans="1:45" ht="17.100000000000001" customHeight="1" x14ac:dyDescent="0.25">
      <c r="A23" s="14" t="s">
        <v>63</v>
      </c>
      <c r="B23" s="14">
        <f>AGR!B23+MSE!B23+OPS!B23</f>
        <v>10548.910259300939</v>
      </c>
      <c r="C23" s="14">
        <f>AGR!C23+MSE!C23+OPS!C23</f>
        <v>3537.5421467260903</v>
      </c>
      <c r="D23" s="14">
        <f>AGR!D23+MSE!D23+OPS!D23</f>
        <v>7100.6336239401453</v>
      </c>
      <c r="E23" s="14">
        <f>AGR!E23+MSE!E23+OPS!E23</f>
        <v>1810.5758933741283</v>
      </c>
      <c r="F23" s="14">
        <f>AGR!F23+MSE!F23+OPS!F23</f>
        <v>6621.407083972058</v>
      </c>
      <c r="G23" s="14">
        <f>AGR!G23+MSE!G23+OPS!G23</f>
        <v>1316.556789413781</v>
      </c>
      <c r="H23" s="14">
        <f>AGR!H23+MSE!H23+OPS!H23</f>
        <v>3113.9779131171272</v>
      </c>
      <c r="I23" s="14">
        <f>AGR!I23+MSE!I23+OPS!I23</f>
        <v>2292.0415001417123</v>
      </c>
      <c r="J23" s="14">
        <f>AGR!J23+MSE!J23+OPS!J23</f>
        <v>0</v>
      </c>
      <c r="K23" s="14">
        <f>AGR!K23+MSE!K23+OPS!K23</f>
        <v>0</v>
      </c>
      <c r="L23" s="14">
        <f>AGR!L23+MSE!L23+OPS!L23</f>
        <v>0</v>
      </c>
      <c r="M23" s="14">
        <f>AGR!M23+MSE!M23+OPS!M23</f>
        <v>0</v>
      </c>
      <c r="N23" s="14">
        <f>AGR!N23+MSE!N23+OPS!N23</f>
        <v>0</v>
      </c>
      <c r="O23" s="14">
        <f>AGR!O23+MSE!O23+OPS!O23</f>
        <v>0</v>
      </c>
      <c r="P23" s="14">
        <f>AGR!P23+MSE!P23+OPS!P23</f>
        <v>0</v>
      </c>
      <c r="Q23" s="14">
        <f>AGR!Q23+MSE!Q23+OPS!Q23</f>
        <v>1242.8662834660556</v>
      </c>
      <c r="R23" s="14">
        <f>AGR!R23+MSE!R23+OPS!R23</f>
        <v>0</v>
      </c>
      <c r="S23" s="14">
        <f>AGR!S23+MSE!S23+OPS!S23</f>
        <v>0</v>
      </c>
      <c r="T23" s="14">
        <f>AGR!T23+MSE!T23+OPS!T23</f>
        <v>0</v>
      </c>
      <c r="U23" s="14">
        <f>AGR!U23+MSE!U23+OPS!U23</f>
        <v>0</v>
      </c>
      <c r="V23" s="14">
        <f>AGR!V23+MSE!V23+OPS!V23</f>
        <v>0</v>
      </c>
      <c r="W23" s="14">
        <f>AGR!W23+MSE!W23+OPS!W23</f>
        <v>0</v>
      </c>
      <c r="X23" s="14">
        <f>AGR!X23+MSE!X23+OPS!X23</f>
        <v>0</v>
      </c>
      <c r="Y23" s="14">
        <f>AGR!Y23+MSE!Y23+OPS!Y23</f>
        <v>0</v>
      </c>
      <c r="Z23" s="14">
        <f>AGR!Z23+MSE!Z23+OPS!Z23</f>
        <v>1737.7253147966694</v>
      </c>
      <c r="AA23" s="14">
        <f>AGR!AA23+MSE!AA23+OPS!AA23</f>
        <v>0</v>
      </c>
      <c r="AB23" s="14">
        <f>AGR!AB23+MSE!AB23+OPS!AB23</f>
        <v>0</v>
      </c>
      <c r="AC23" s="14">
        <f>AGR!AC23+MSE!AC23+OPS!AC23</f>
        <v>0</v>
      </c>
      <c r="AD23" s="14">
        <f>AGR!AD23+MSE!AD23+OPS!AD23</f>
        <v>0</v>
      </c>
      <c r="AE23" s="14">
        <f>AGR!AE23+MSE!AE23+OPS!AE23</f>
        <v>0</v>
      </c>
      <c r="AF23" s="14">
        <f>AGR!AF23+MSE!AF23+OPS!AF23</f>
        <v>473.40870097732483</v>
      </c>
      <c r="AG23" s="14">
        <f>AGR!AG23+MSE!AG23+OPS!AG23</f>
        <v>0</v>
      </c>
      <c r="AH23" s="14">
        <f>AGR!AH23+MSE!AH23+OPS!AH23</f>
        <v>0</v>
      </c>
      <c r="AI23" s="14">
        <f>AGR!AI23+MSE!AI23+OPS!AI23</f>
        <v>0</v>
      </c>
      <c r="AJ23" s="14">
        <f>AGR!AJ23+MSE!AJ23+OPS!AJ23</f>
        <v>0</v>
      </c>
      <c r="AK23" s="14">
        <f t="shared" si="0"/>
        <v>39795.645509226044</v>
      </c>
      <c r="AL23" s="14">
        <f>AGR!AL23+MSE!AL23+OPS!AL23</f>
        <v>1531.548188637636</v>
      </c>
      <c r="AM23" s="14">
        <f t="shared" si="1"/>
        <v>1531.548188637636</v>
      </c>
      <c r="AN23" s="14">
        <f>AGR!AN23+MSE!AO23+OPS!AN23</f>
        <v>0</v>
      </c>
      <c r="AO23" s="14">
        <f>AGR!AO23+MSE!AP23+OPS!AO23</f>
        <v>15270.520735661634</v>
      </c>
      <c r="AP23" s="14">
        <f>AGR!AP23+MSE!AQ23+OPS!AP23</f>
        <v>0</v>
      </c>
      <c r="AQ23" s="14">
        <f t="shared" si="2"/>
        <v>15270.520735661634</v>
      </c>
      <c r="AR23" s="14">
        <f t="shared" si="3"/>
        <v>56597.714433525311</v>
      </c>
      <c r="AS23" s="17" t="s">
        <v>63</v>
      </c>
    </row>
    <row r="24" spans="1:45" ht="17.100000000000001" customHeight="1" x14ac:dyDescent="0.25">
      <c r="A24" s="14" t="s">
        <v>64</v>
      </c>
      <c r="B24" s="14">
        <f>AGR!B24+MSE!B24+OPS!B24</f>
        <v>22174.429186643221</v>
      </c>
      <c r="C24" s="14">
        <f>AGR!C24+MSE!C24+OPS!C24</f>
        <v>13224.99275502918</v>
      </c>
      <c r="D24" s="14">
        <f>AGR!D24+MSE!D24+OPS!D24</f>
        <v>1702.4612332297627</v>
      </c>
      <c r="E24" s="14">
        <f>AGR!E24+MSE!E24+OPS!E24</f>
        <v>1172.1478043665084</v>
      </c>
      <c r="F24" s="14">
        <f>AGR!F24+MSE!F24+OPS!F24</f>
        <v>899.96772823025981</v>
      </c>
      <c r="G24" s="14">
        <f>AGR!G24+MSE!G24+OPS!G24</f>
        <v>870.02110014989967</v>
      </c>
      <c r="H24" s="14">
        <f>AGR!H24+MSE!H24+OPS!H24</f>
        <v>943.96395370999994</v>
      </c>
      <c r="I24" s="14">
        <f>AGR!I24+MSE!I24+OPS!I24</f>
        <v>3675.6679567941169</v>
      </c>
      <c r="J24" s="14">
        <f>AGR!J24+MSE!J24+OPS!J24</f>
        <v>0</v>
      </c>
      <c r="K24" s="14">
        <f>AGR!K24+MSE!K24+OPS!K24</f>
        <v>0</v>
      </c>
      <c r="L24" s="14">
        <f>AGR!L24+MSE!L24+OPS!L24</f>
        <v>0</v>
      </c>
      <c r="M24" s="14">
        <f>AGR!M24+MSE!M24+OPS!M24</f>
        <v>0</v>
      </c>
      <c r="N24" s="14">
        <f>AGR!N24+MSE!N24+OPS!N24</f>
        <v>0</v>
      </c>
      <c r="O24" s="14">
        <f>AGR!O24+MSE!O24+OPS!O24</f>
        <v>1900.9024613883953</v>
      </c>
      <c r="P24" s="14">
        <f>AGR!P24+MSE!P24+OPS!P24</f>
        <v>0</v>
      </c>
      <c r="Q24" s="14">
        <f>AGR!Q24+MSE!Q24+OPS!Q24</f>
        <v>0</v>
      </c>
      <c r="R24" s="14">
        <f>AGR!R24+MSE!R24+OPS!R24</f>
        <v>0</v>
      </c>
      <c r="S24" s="14">
        <f>AGR!S24+MSE!S24+OPS!S24</f>
        <v>0</v>
      </c>
      <c r="T24" s="14">
        <f>AGR!T24+MSE!T24+OPS!T24</f>
        <v>0</v>
      </c>
      <c r="U24" s="14">
        <f>AGR!U24+MSE!U24+OPS!U24</f>
        <v>0</v>
      </c>
      <c r="V24" s="14">
        <f>AGR!V24+MSE!V24+OPS!V24</f>
        <v>0</v>
      </c>
      <c r="W24" s="14">
        <f>AGR!W24+MSE!W24+OPS!W24</f>
        <v>0</v>
      </c>
      <c r="X24" s="14">
        <f>AGR!X24+MSE!X24+OPS!X24</f>
        <v>0</v>
      </c>
      <c r="Y24" s="14">
        <f>AGR!Y24+MSE!Y24+OPS!Y24</f>
        <v>0</v>
      </c>
      <c r="Z24" s="14">
        <f>AGR!Z24+MSE!Z24+OPS!Z24</f>
        <v>0</v>
      </c>
      <c r="AA24" s="14">
        <f>AGR!AA24+MSE!AA24+OPS!AA24</f>
        <v>0</v>
      </c>
      <c r="AB24" s="14">
        <f>AGR!AB24+MSE!AB24+OPS!AB24</f>
        <v>0</v>
      </c>
      <c r="AC24" s="14">
        <f>AGR!AC24+MSE!AC24+OPS!AC24</f>
        <v>0</v>
      </c>
      <c r="AD24" s="14">
        <f>AGR!AD24+MSE!AD24+OPS!AD24</f>
        <v>0</v>
      </c>
      <c r="AE24" s="14">
        <f>AGR!AE24+MSE!AE24+OPS!AE24</f>
        <v>1358.7115050351938</v>
      </c>
      <c r="AF24" s="14">
        <f>AGR!AF24+MSE!AF24+OPS!AF24</f>
        <v>916.93894606027197</v>
      </c>
      <c r="AG24" s="14">
        <f>AGR!AG24+MSE!AG24+OPS!AG24</f>
        <v>0</v>
      </c>
      <c r="AH24" s="14">
        <f>AGR!AH24+MSE!AH24+OPS!AH24</f>
        <v>0</v>
      </c>
      <c r="AI24" s="14">
        <f>AGR!AI24+MSE!AI24+OPS!AI24</f>
        <v>0</v>
      </c>
      <c r="AJ24" s="14">
        <f>AGR!AJ24+MSE!AJ24+OPS!AJ24</f>
        <v>0</v>
      </c>
      <c r="AK24" s="14">
        <f t="shared" si="0"/>
        <v>48840.204630636807</v>
      </c>
      <c r="AL24" s="14">
        <f>AGR!AL24+MSE!AL24+OPS!AL24</f>
        <v>0</v>
      </c>
      <c r="AM24" s="14">
        <f t="shared" si="1"/>
        <v>0</v>
      </c>
      <c r="AN24" s="14">
        <f>AGR!AN24+MSE!AO24+OPS!AN24</f>
        <v>0</v>
      </c>
      <c r="AO24" s="14">
        <f>AGR!AO24+MSE!AP24+OPS!AO24</f>
        <v>0</v>
      </c>
      <c r="AP24" s="14">
        <f>AGR!AP24+MSE!AQ24+OPS!AP24</f>
        <v>38273.654904624804</v>
      </c>
      <c r="AQ24" s="14">
        <f t="shared" si="2"/>
        <v>38273.654904624804</v>
      </c>
      <c r="AR24" s="14">
        <f t="shared" si="3"/>
        <v>87113.85953526161</v>
      </c>
      <c r="AS24" s="17" t="s">
        <v>64</v>
      </c>
    </row>
    <row r="25" spans="1:45" ht="17.100000000000001" customHeight="1" x14ac:dyDescent="0.25">
      <c r="A25" s="14" t="s">
        <v>65</v>
      </c>
      <c r="B25" s="14">
        <f>AGR!B25+MSE!B25+OPS!B25</f>
        <v>16633.575537845059</v>
      </c>
      <c r="C25" s="14">
        <f>AGR!C25+MSE!C25+OPS!C25</f>
        <v>14282.451991400001</v>
      </c>
      <c r="D25" s="14">
        <f>AGR!D25+MSE!D25+OPS!D25</f>
        <v>13780.541538100648</v>
      </c>
      <c r="E25" s="14">
        <f>AGR!E25+MSE!E25+OPS!E25</f>
        <v>979.70410199310072</v>
      </c>
      <c r="F25" s="14">
        <f>AGR!F25+MSE!F25+OPS!F25</f>
        <v>1124.5535196967728</v>
      </c>
      <c r="G25" s="14">
        <f>AGR!G25+MSE!G25+OPS!G25</f>
        <v>1311.1590442854699</v>
      </c>
      <c r="H25" s="14">
        <f>AGR!H25+MSE!H25+OPS!H25</f>
        <v>1123.3306743113565</v>
      </c>
      <c r="I25" s="14">
        <f>AGR!I25+MSE!I25+OPS!I25</f>
        <v>7323.8260797603234</v>
      </c>
      <c r="J25" s="14">
        <f>AGR!J25+MSE!J25+OPS!J25</f>
        <v>5507.7220236269332</v>
      </c>
      <c r="K25" s="14">
        <f>AGR!K25+MSE!K25+OPS!K25</f>
        <v>706.40134608400001</v>
      </c>
      <c r="L25" s="14">
        <f>AGR!L25+MSE!L25+OPS!L25</f>
        <v>1455.8795871714797</v>
      </c>
      <c r="M25" s="14">
        <f>AGR!M25+MSE!M25+OPS!M25</f>
        <v>0</v>
      </c>
      <c r="N25" s="14">
        <f>AGR!N25+MSE!N25+OPS!N25</f>
        <v>3107.6747052141945</v>
      </c>
      <c r="O25" s="14">
        <f>AGR!O25+MSE!O25+OPS!O25</f>
        <v>1545.2364591450616</v>
      </c>
      <c r="P25" s="14">
        <f>AGR!P25+MSE!P25+OPS!P25</f>
        <v>4150.4854359740675</v>
      </c>
      <c r="Q25" s="14">
        <f>AGR!Q25+MSE!Q25+OPS!Q25</f>
        <v>2165.4610080734765</v>
      </c>
      <c r="R25" s="14">
        <f>AGR!R25+MSE!R25+OPS!R25</f>
        <v>0</v>
      </c>
      <c r="S25" s="14">
        <f>AGR!S25+MSE!S25+OPS!S25</f>
        <v>0</v>
      </c>
      <c r="T25" s="14">
        <f>AGR!T25+MSE!T25+OPS!T25</f>
        <v>3269.0697859708735</v>
      </c>
      <c r="U25" s="14">
        <f>AGR!U25+MSE!U25+OPS!U25</f>
        <v>0</v>
      </c>
      <c r="V25" s="14">
        <f>AGR!V25+MSE!V25+OPS!V25</f>
        <v>1776.7200444896266</v>
      </c>
      <c r="W25" s="14">
        <f>AGR!W25+MSE!W25+OPS!W25</f>
        <v>0</v>
      </c>
      <c r="X25" s="14">
        <f>AGR!X25+MSE!X25+OPS!X25</f>
        <v>0</v>
      </c>
      <c r="Y25" s="14">
        <f>AGR!Y25+MSE!Y25+OPS!Y25</f>
        <v>0</v>
      </c>
      <c r="Z25" s="14">
        <f>AGR!Z25+MSE!Z25+OPS!Z25</f>
        <v>3599.680231593095</v>
      </c>
      <c r="AA25" s="14">
        <f>AGR!AA25+MSE!AA25+OPS!AA25</f>
        <v>0</v>
      </c>
      <c r="AB25" s="14">
        <f>AGR!AB25+MSE!AB25+OPS!AB25</f>
        <v>0</v>
      </c>
      <c r="AC25" s="14">
        <f>AGR!AC25+MSE!AC25+OPS!AC25</f>
        <v>0</v>
      </c>
      <c r="AD25" s="14">
        <f>AGR!AD25+MSE!AD25+OPS!AD25</f>
        <v>0</v>
      </c>
      <c r="AE25" s="14">
        <f>AGR!AE25+MSE!AE25+OPS!AE25</f>
        <v>1424.1885164680423</v>
      </c>
      <c r="AF25" s="14">
        <f>AGR!AF25+MSE!AF25+OPS!AF25</f>
        <v>1208.2734919210745</v>
      </c>
      <c r="AG25" s="14">
        <f>AGR!AG25+MSE!AG25+OPS!AG25</f>
        <v>0</v>
      </c>
      <c r="AH25" s="14">
        <f>AGR!AH25+MSE!AH25+OPS!AH25</f>
        <v>0</v>
      </c>
      <c r="AI25" s="14">
        <f>AGR!AI25+MSE!AI25+OPS!AI25</f>
        <v>0</v>
      </c>
      <c r="AJ25" s="14">
        <f>AGR!AJ25+MSE!AJ25+OPS!AJ25</f>
        <v>0</v>
      </c>
      <c r="AK25" s="14">
        <f t="shared" si="0"/>
        <v>86475.935123124669</v>
      </c>
      <c r="AL25" s="14">
        <f>AGR!AL25+MSE!AL25+OPS!AL25</f>
        <v>7907.0293120373608</v>
      </c>
      <c r="AM25" s="14">
        <f t="shared" si="1"/>
        <v>7907.0293120373608</v>
      </c>
      <c r="AN25" s="14">
        <f>AGR!AN25+MSE!AO25+OPS!AN25</f>
        <v>0</v>
      </c>
      <c r="AO25" s="14">
        <f>AGR!AO25+MSE!AP25+OPS!AO25</f>
        <v>0</v>
      </c>
      <c r="AP25" s="14">
        <f>AGR!AP25+MSE!AQ25+OPS!AP25</f>
        <v>81188.126168456743</v>
      </c>
      <c r="AQ25" s="14">
        <f t="shared" si="2"/>
        <v>81188.126168456743</v>
      </c>
      <c r="AR25" s="14">
        <f t="shared" si="3"/>
        <v>175571.09060361877</v>
      </c>
      <c r="AS25" s="17" t="s">
        <v>65</v>
      </c>
    </row>
    <row r="26" spans="1:45" ht="17.100000000000001" customHeight="1" x14ac:dyDescent="0.25">
      <c r="A26" s="14" t="s">
        <v>66</v>
      </c>
      <c r="B26" s="14">
        <f>AGR!B26+MSE!B26+OPS!B26</f>
        <v>11452.7421414321</v>
      </c>
      <c r="C26" s="14">
        <f>AGR!C26+MSE!C26+OPS!C26</f>
        <v>2608.3685085927636</v>
      </c>
      <c r="D26" s="14">
        <f>AGR!D26+MSE!D26+OPS!D26</f>
        <v>6370.9127013655898</v>
      </c>
      <c r="E26" s="14">
        <f>AGR!E26+MSE!E26+OPS!E26</f>
        <v>2096.9744198614753</v>
      </c>
      <c r="F26" s="14">
        <f>AGR!F26+MSE!F26+OPS!F26</f>
        <v>8761.6044571333587</v>
      </c>
      <c r="G26" s="14">
        <f>AGR!G26+MSE!G26+OPS!G26</f>
        <v>1493.214331065526</v>
      </c>
      <c r="H26" s="14">
        <f>AGR!H26+MSE!H26+OPS!H26</f>
        <v>4390.603637082957</v>
      </c>
      <c r="I26" s="14">
        <f>AGR!I26+MSE!I26+OPS!I26</f>
        <v>4230.3517302675118</v>
      </c>
      <c r="J26" s="14">
        <f>AGR!J26+MSE!J26+OPS!J26</f>
        <v>5862.0315768580749</v>
      </c>
      <c r="K26" s="14">
        <f>AGR!K26+MSE!K26+OPS!K26</f>
        <v>0</v>
      </c>
      <c r="L26" s="14">
        <f>AGR!L26+MSE!L26+OPS!L26</f>
        <v>0</v>
      </c>
      <c r="M26" s="14">
        <f>AGR!M26+MSE!M26+OPS!M26</f>
        <v>0</v>
      </c>
      <c r="N26" s="14">
        <f>AGR!N26+MSE!N26+OPS!N26</f>
        <v>0</v>
      </c>
      <c r="O26" s="14">
        <f>AGR!O26+MSE!O26+OPS!O26</f>
        <v>0</v>
      </c>
      <c r="P26" s="14">
        <f>AGR!P26+MSE!P26+OPS!P26</f>
        <v>658.44685883914781</v>
      </c>
      <c r="Q26" s="14">
        <f>AGR!Q26+MSE!Q26+OPS!Q26</f>
        <v>0</v>
      </c>
      <c r="R26" s="14">
        <f>AGR!R26+MSE!R26+OPS!R26</f>
        <v>0</v>
      </c>
      <c r="S26" s="14">
        <f>AGR!S26+MSE!S26+OPS!S26</f>
        <v>489.20790735418274</v>
      </c>
      <c r="T26" s="14">
        <f>AGR!T26+MSE!T26+OPS!T26</f>
        <v>552.32398455929911</v>
      </c>
      <c r="U26" s="14">
        <f>AGR!U26+MSE!U26+OPS!U26</f>
        <v>0</v>
      </c>
      <c r="V26" s="14">
        <f>AGR!V26+MSE!V26+OPS!V26</f>
        <v>489.10300603115121</v>
      </c>
      <c r="W26" s="14">
        <f>AGR!W26+MSE!W26+OPS!W26</f>
        <v>0</v>
      </c>
      <c r="X26" s="14">
        <f>AGR!X26+MSE!X26+OPS!X26</f>
        <v>0</v>
      </c>
      <c r="Y26" s="14">
        <f>AGR!Y26+MSE!Y26+OPS!Y26</f>
        <v>0</v>
      </c>
      <c r="Z26" s="14">
        <f>AGR!Z26+MSE!Z26+OPS!Z26</f>
        <v>817.94372215094313</v>
      </c>
      <c r="AA26" s="14">
        <f>AGR!AA26+MSE!AA26+OPS!AA26</f>
        <v>0</v>
      </c>
      <c r="AB26" s="14">
        <f>AGR!AB26+MSE!AB26+OPS!AB26</f>
        <v>0</v>
      </c>
      <c r="AC26" s="14">
        <f>AGR!AC26+MSE!AC26+OPS!AC26</f>
        <v>0</v>
      </c>
      <c r="AD26" s="14">
        <f>AGR!AD26+MSE!AD26+OPS!AD26</f>
        <v>0</v>
      </c>
      <c r="AE26" s="14">
        <f>AGR!AE26+MSE!AE26+OPS!AE26</f>
        <v>663.49080080097292</v>
      </c>
      <c r="AF26" s="14">
        <f>AGR!AF26+MSE!AF26+OPS!AF26</f>
        <v>1178.478844340955</v>
      </c>
      <c r="AG26" s="14">
        <f>AGR!AG26+MSE!AG26+OPS!AG26</f>
        <v>0</v>
      </c>
      <c r="AH26" s="14">
        <f>AGR!AH26+MSE!AH26+OPS!AH26</f>
        <v>0</v>
      </c>
      <c r="AI26" s="14">
        <f>AGR!AI26+MSE!AI26+OPS!AI26</f>
        <v>0</v>
      </c>
      <c r="AJ26" s="14">
        <f>AGR!AJ26+MSE!AJ26+OPS!AJ26</f>
        <v>0</v>
      </c>
      <c r="AK26" s="14">
        <f t="shared" si="0"/>
        <v>52115.798627736011</v>
      </c>
      <c r="AL26" s="14">
        <f>AGR!AL26+MSE!AL26+OPS!AL26</f>
        <v>562.58022911957141</v>
      </c>
      <c r="AM26" s="14">
        <f t="shared" si="1"/>
        <v>562.58022911957141</v>
      </c>
      <c r="AN26" s="14">
        <f>AGR!AN26+MSE!AO26+OPS!AN26</f>
        <v>0</v>
      </c>
      <c r="AO26" s="14">
        <f>AGR!AO26+MSE!AP26+OPS!AO26</f>
        <v>25128.037363197232</v>
      </c>
      <c r="AP26" s="14">
        <f>AGR!AP26+MSE!AQ26+OPS!AP26</f>
        <v>0</v>
      </c>
      <c r="AQ26" s="14">
        <f t="shared" si="2"/>
        <v>25128.037363197232</v>
      </c>
      <c r="AR26" s="14">
        <f t="shared" si="3"/>
        <v>77806.416220052808</v>
      </c>
      <c r="AS26" s="17" t="s">
        <v>66</v>
      </c>
    </row>
    <row r="27" spans="1:45" ht="17.100000000000001" customHeight="1" x14ac:dyDescent="0.25">
      <c r="A27" s="14" t="s">
        <v>67</v>
      </c>
      <c r="B27" s="14">
        <f>AGR!B27+MSE!B27+OPS!B27</f>
        <v>49887.389591585918</v>
      </c>
      <c r="C27" s="14">
        <f>AGR!C27+MSE!C27+OPS!C27</f>
        <v>22519.314449400001</v>
      </c>
      <c r="D27" s="14">
        <f>AGR!D27+MSE!D27+OPS!D27</f>
        <v>16995.674927689121</v>
      </c>
      <c r="E27" s="14">
        <f>AGR!E27+MSE!E27+OPS!E27</f>
        <v>13269.115470302211</v>
      </c>
      <c r="F27" s="14">
        <f>AGR!F27+MSE!F27+OPS!F27</f>
        <v>6692.6352442986308</v>
      </c>
      <c r="G27" s="14">
        <f>AGR!G27+MSE!G27+OPS!G27</f>
        <v>16906.1972336</v>
      </c>
      <c r="H27" s="14">
        <f>AGR!H27+MSE!H27+OPS!H27</f>
        <v>8570.9060259300313</v>
      </c>
      <c r="I27" s="14">
        <f>AGR!I27+MSE!I27+OPS!I27</f>
        <v>27734.001181201929</v>
      </c>
      <c r="J27" s="14">
        <f>AGR!J27+MSE!J27+OPS!J27</f>
        <v>15731.037164304085</v>
      </c>
      <c r="K27" s="14">
        <f>AGR!K27+MSE!K27+OPS!K27</f>
        <v>786.90481498464806</v>
      </c>
      <c r="L27" s="14">
        <f>AGR!L27+MSE!L27+OPS!L27</f>
        <v>688.4091545938528</v>
      </c>
      <c r="M27" s="14">
        <f>AGR!M27+MSE!M27+OPS!M27</f>
        <v>619.09948120000001</v>
      </c>
      <c r="N27" s="14">
        <f>AGR!N27+MSE!N27+OPS!N27</f>
        <v>690.93382380000003</v>
      </c>
      <c r="O27" s="14">
        <f>AGR!O27+MSE!O27+OPS!O27</f>
        <v>2631.5032892002423</v>
      </c>
      <c r="P27" s="14">
        <f>AGR!P27+MSE!P27+OPS!P27</f>
        <v>2898.7163696253283</v>
      </c>
      <c r="Q27" s="14">
        <f>AGR!Q27+MSE!Q27+OPS!Q27</f>
        <v>2317.4356111017819</v>
      </c>
      <c r="R27" s="14">
        <f>AGR!R27+MSE!R27+OPS!R27</f>
        <v>759.07396219999998</v>
      </c>
      <c r="S27" s="14">
        <f>AGR!S27+MSE!S27+OPS!S27</f>
        <v>8371.9040729277749</v>
      </c>
      <c r="T27" s="14">
        <f>AGR!T27+MSE!T27+OPS!T27</f>
        <v>11442.362439888153</v>
      </c>
      <c r="U27" s="14">
        <f>AGR!U27+MSE!U27+OPS!U27</f>
        <v>809.25865080000005</v>
      </c>
      <c r="V27" s="14">
        <f>AGR!V27+MSE!V27+OPS!V27</f>
        <v>731.15570523427061</v>
      </c>
      <c r="W27" s="14">
        <f>AGR!W27+MSE!W27+OPS!W27</f>
        <v>2923.0121112000002</v>
      </c>
      <c r="X27" s="14">
        <f>AGR!X27+MSE!X27+OPS!X27</f>
        <v>0</v>
      </c>
      <c r="Y27" s="14">
        <f>AGR!Y27+MSE!Y27+OPS!Y27</f>
        <v>0</v>
      </c>
      <c r="Z27" s="14">
        <f>AGR!Z27+MSE!Z27+OPS!Z27</f>
        <v>1539.5960212</v>
      </c>
      <c r="AA27" s="14">
        <f>AGR!AA27+MSE!AA27+OPS!AA27</f>
        <v>601.85951077163315</v>
      </c>
      <c r="AB27" s="14">
        <f>AGR!AB27+MSE!AB27+OPS!AB27</f>
        <v>0</v>
      </c>
      <c r="AC27" s="14">
        <f>AGR!AC27+MSE!AC27+OPS!AC27</f>
        <v>0</v>
      </c>
      <c r="AD27" s="14">
        <f>AGR!AD27+MSE!AD27+OPS!AD27</f>
        <v>614.49653999999998</v>
      </c>
      <c r="AE27" s="14">
        <f>AGR!AE27+MSE!AE27+OPS!AE27</f>
        <v>5305.8011026029544</v>
      </c>
      <c r="AF27" s="14">
        <f>AGR!AF27+MSE!AF27+OPS!AF27</f>
        <v>1211.5873707999999</v>
      </c>
      <c r="AG27" s="14">
        <f>AGR!AG27+MSE!AG27+OPS!AG27</f>
        <v>0</v>
      </c>
      <c r="AH27" s="14">
        <f>AGR!AH27+MSE!AH27+OPS!AH27</f>
        <v>0</v>
      </c>
      <c r="AI27" s="14">
        <f>AGR!AI27+MSE!AI27+OPS!AI27</f>
        <v>0</v>
      </c>
      <c r="AJ27" s="14">
        <f>AGR!AJ27+MSE!AJ27+OPS!AJ27</f>
        <v>0</v>
      </c>
      <c r="AK27" s="14">
        <f t="shared" si="0"/>
        <v>223249.38132044257</v>
      </c>
      <c r="AL27" s="14">
        <f>AGR!AL27+MSE!AL27+OPS!AL27</f>
        <v>2997.2791078463683</v>
      </c>
      <c r="AM27" s="14">
        <f t="shared" si="1"/>
        <v>2997.2791078463683</v>
      </c>
      <c r="AN27" s="14">
        <f>AGR!AN27+MSE!AO27+OPS!AN27</f>
        <v>0</v>
      </c>
      <c r="AO27" s="14">
        <f>AGR!AO27+MSE!AP27+OPS!AO27</f>
        <v>0</v>
      </c>
      <c r="AP27" s="14">
        <f>AGR!AP27+MSE!AQ27+OPS!AP27</f>
        <v>100871.6452574429</v>
      </c>
      <c r="AQ27" s="14">
        <f t="shared" si="2"/>
        <v>100871.6452574429</v>
      </c>
      <c r="AR27" s="14">
        <f t="shared" si="3"/>
        <v>327118.30568573182</v>
      </c>
      <c r="AS27" s="17" t="s">
        <v>67</v>
      </c>
    </row>
    <row r="28" spans="1:45" ht="17.100000000000001" customHeight="1" x14ac:dyDescent="0.25">
      <c r="A28" s="14" t="s">
        <v>68</v>
      </c>
      <c r="B28" s="14">
        <f>AGR!B28+MSE!B28+OPS!B28</f>
        <v>20711.300177712539</v>
      </c>
      <c r="C28" s="14">
        <f>AGR!C28+MSE!C28+OPS!C28</f>
        <v>8751.2920560504281</v>
      </c>
      <c r="D28" s="14">
        <f>AGR!D28+MSE!D28+OPS!D28</f>
        <v>32975.760745593419</v>
      </c>
      <c r="E28" s="14">
        <f>AGR!E28+MSE!E28+OPS!E28</f>
        <v>4944.3474947457298</v>
      </c>
      <c r="F28" s="14">
        <f>AGR!F28+MSE!F28+OPS!F28</f>
        <v>1806.3121995211441</v>
      </c>
      <c r="G28" s="14">
        <f>AGR!G28+MSE!G28+OPS!G28</f>
        <v>2118.6528412857556</v>
      </c>
      <c r="H28" s="14">
        <f>AGR!H28+MSE!H28+OPS!H28</f>
        <v>1582.4135271621919</v>
      </c>
      <c r="I28" s="14">
        <f>AGR!I28+MSE!I28+OPS!I28</f>
        <v>6509.9909437885453</v>
      </c>
      <c r="J28" s="14">
        <f>AGR!J28+MSE!J28+OPS!J28</f>
        <v>15037.927567210218</v>
      </c>
      <c r="K28" s="14">
        <f>AGR!K28+MSE!K28+OPS!K28</f>
        <v>0</v>
      </c>
      <c r="L28" s="14">
        <f>AGR!L28+MSE!L28+OPS!L28</f>
        <v>0</v>
      </c>
      <c r="M28" s="14">
        <f>AGR!M28+MSE!M28+OPS!M28</f>
        <v>581.57076420610088</v>
      </c>
      <c r="N28" s="14">
        <f>AGR!N28+MSE!N28+OPS!N28</f>
        <v>839.9216218825369</v>
      </c>
      <c r="O28" s="14">
        <f>AGR!O28+MSE!O28+OPS!O28</f>
        <v>598.75655950720284</v>
      </c>
      <c r="P28" s="14">
        <f>AGR!P28+MSE!P28+OPS!P28</f>
        <v>1143.1939712024925</v>
      </c>
      <c r="Q28" s="14">
        <f>AGR!Q28+MSE!Q28+OPS!Q28</f>
        <v>1110.2481333709147</v>
      </c>
      <c r="R28" s="14">
        <f>AGR!R28+MSE!R28+OPS!R28</f>
        <v>0</v>
      </c>
      <c r="S28" s="14">
        <f>AGR!S28+MSE!S28+OPS!S28</f>
        <v>678.8163437417536</v>
      </c>
      <c r="T28" s="14">
        <f>AGR!T28+MSE!T28+OPS!T28</f>
        <v>880.31788382259469</v>
      </c>
      <c r="U28" s="14">
        <f>AGR!U28+MSE!U28+OPS!U28</f>
        <v>0</v>
      </c>
      <c r="V28" s="14">
        <f>AGR!V28+MSE!V28+OPS!V28</f>
        <v>712.26886786408136</v>
      </c>
      <c r="W28" s="14">
        <f>AGR!W28+MSE!W28+OPS!W28</f>
        <v>0</v>
      </c>
      <c r="X28" s="14">
        <f>AGR!X28+MSE!X28+OPS!X28</f>
        <v>0</v>
      </c>
      <c r="Y28" s="14">
        <f>AGR!Y28+MSE!Y28+OPS!Y28</f>
        <v>0</v>
      </c>
      <c r="Z28" s="14">
        <f>AGR!Z28+MSE!Z28+OPS!Z28</f>
        <v>958.0511059128753</v>
      </c>
      <c r="AA28" s="14">
        <f>AGR!AA28+MSE!AA28+OPS!AA28</f>
        <v>0</v>
      </c>
      <c r="AB28" s="14">
        <f>AGR!AB28+MSE!AB28+OPS!AB28</f>
        <v>0</v>
      </c>
      <c r="AC28" s="14">
        <f>AGR!AC28+MSE!AC28+OPS!AC28</f>
        <v>0</v>
      </c>
      <c r="AD28" s="14">
        <f>AGR!AD28+MSE!AD28+OPS!AD28</f>
        <v>0</v>
      </c>
      <c r="AE28" s="14">
        <f>AGR!AE28+MSE!AE28+OPS!AE28</f>
        <v>1546.325788563589</v>
      </c>
      <c r="AF28" s="14">
        <f>AGR!AF28+MSE!AF28+OPS!AF28</f>
        <v>2334.7580805174402</v>
      </c>
      <c r="AG28" s="14">
        <f>AGR!AG28+MSE!AG28+OPS!AG28</f>
        <v>0</v>
      </c>
      <c r="AH28" s="14">
        <f>AGR!AH28+MSE!AH28+OPS!AH28</f>
        <v>0</v>
      </c>
      <c r="AI28" s="14">
        <f>AGR!AI28+MSE!AI28+OPS!AI28</f>
        <v>0</v>
      </c>
      <c r="AJ28" s="14">
        <f>AGR!AJ28+MSE!AJ28+OPS!AJ28</f>
        <v>0</v>
      </c>
      <c r="AK28" s="14">
        <f t="shared" si="0"/>
        <v>105822.22667366157</v>
      </c>
      <c r="AL28" s="14">
        <f>AGR!AL28+MSE!AL28+OPS!AL28</f>
        <v>4303.3610386730279</v>
      </c>
      <c r="AM28" s="14">
        <f t="shared" si="1"/>
        <v>4303.3610386730279</v>
      </c>
      <c r="AN28" s="14">
        <f>AGR!AN28+MSE!AO28+OPS!AN28</f>
        <v>37384.38019799129</v>
      </c>
      <c r="AO28" s="14">
        <f>AGR!AO28+MSE!AP28+OPS!AO28</f>
        <v>0</v>
      </c>
      <c r="AP28" s="14">
        <f>AGR!AP28+MSE!AQ28+OPS!AP28</f>
        <v>0</v>
      </c>
      <c r="AQ28" s="14">
        <f t="shared" si="2"/>
        <v>37384.38019799129</v>
      </c>
      <c r="AR28" s="14">
        <f t="shared" si="3"/>
        <v>147509.96791032588</v>
      </c>
      <c r="AS28" s="17" t="s">
        <v>68</v>
      </c>
    </row>
    <row r="29" spans="1:45" ht="17.100000000000001" customHeight="1" x14ac:dyDescent="0.25">
      <c r="A29" s="14" t="s">
        <v>69</v>
      </c>
      <c r="B29" s="14">
        <f>AGR!B29+MSE!B29+OPS!B29</f>
        <v>12969.21975553536</v>
      </c>
      <c r="C29" s="14">
        <f>AGR!C29+MSE!C29+OPS!C29</f>
        <v>3046.8612890864238</v>
      </c>
      <c r="D29" s="14">
        <f>AGR!D29+MSE!D29+OPS!D29</f>
        <v>17674.016853507637</v>
      </c>
      <c r="E29" s="14">
        <f>AGR!E29+MSE!E29+OPS!E29</f>
        <v>1503.5598725006719</v>
      </c>
      <c r="F29" s="14">
        <f>AGR!F29+MSE!F29+OPS!F29</f>
        <v>0</v>
      </c>
      <c r="G29" s="14">
        <f>AGR!G29+MSE!G29+OPS!G29</f>
        <v>1098.0038349964098</v>
      </c>
      <c r="H29" s="14">
        <f>AGR!H29+MSE!H29+OPS!H29</f>
        <v>1669.8172552296153</v>
      </c>
      <c r="I29" s="14">
        <f>AGR!I29+MSE!I29+OPS!I29</f>
        <v>3261.9462599808207</v>
      </c>
      <c r="J29" s="14">
        <f>AGR!J29+MSE!J29+OPS!J29</f>
        <v>2926.7915997365485</v>
      </c>
      <c r="K29" s="14">
        <f>AGR!K29+MSE!K29+OPS!K29</f>
        <v>0</v>
      </c>
      <c r="L29" s="14">
        <f>AGR!L29+MSE!L29+OPS!L29</f>
        <v>0</v>
      </c>
      <c r="M29" s="14">
        <f>AGR!M29+MSE!M29+OPS!M29</f>
        <v>0</v>
      </c>
      <c r="N29" s="14">
        <f>AGR!N29+MSE!N29+OPS!N29</f>
        <v>0</v>
      </c>
      <c r="O29" s="14">
        <f>AGR!O29+MSE!O29+OPS!O29</f>
        <v>0</v>
      </c>
      <c r="P29" s="14">
        <f>AGR!P29+MSE!P29+OPS!P29</f>
        <v>1796.0889159064473</v>
      </c>
      <c r="Q29" s="14">
        <f>AGR!Q29+MSE!Q29+OPS!Q29</f>
        <v>2314.8407834178761</v>
      </c>
      <c r="R29" s="14">
        <f>AGR!R29+MSE!R29+OPS!R29</f>
        <v>0</v>
      </c>
      <c r="S29" s="14">
        <f>AGR!S29+MSE!S29+OPS!S29</f>
        <v>0</v>
      </c>
      <c r="T29" s="14">
        <f>AGR!T29+MSE!T29+OPS!T29</f>
        <v>0</v>
      </c>
      <c r="U29" s="14">
        <f>AGR!U29+MSE!U29+OPS!U29</f>
        <v>0</v>
      </c>
      <c r="V29" s="14">
        <f>AGR!V29+MSE!V29+OPS!V29</f>
        <v>1093.3599830747198</v>
      </c>
      <c r="W29" s="14">
        <f>AGR!W29+MSE!W29+OPS!W29</f>
        <v>0</v>
      </c>
      <c r="X29" s="14">
        <f>AGR!X29+MSE!X29+OPS!X29</f>
        <v>0</v>
      </c>
      <c r="Y29" s="14">
        <f>AGR!Y29+MSE!Y29+OPS!Y29</f>
        <v>0</v>
      </c>
      <c r="Z29" s="14">
        <f>AGR!Z29+MSE!Z29+OPS!Z29</f>
        <v>1966.8450232938544</v>
      </c>
      <c r="AA29" s="14">
        <f>AGR!AA29+MSE!AA29+OPS!AA29</f>
        <v>0</v>
      </c>
      <c r="AB29" s="14">
        <f>AGR!AB29+MSE!AB29+OPS!AB29</f>
        <v>0</v>
      </c>
      <c r="AC29" s="14">
        <f>AGR!AC29+MSE!AC29+OPS!AC29</f>
        <v>0</v>
      </c>
      <c r="AD29" s="14">
        <f>AGR!AD29+MSE!AD29+OPS!AD29</f>
        <v>0</v>
      </c>
      <c r="AE29" s="14">
        <f>AGR!AE29+MSE!AE29+OPS!AE29</f>
        <v>1341.7952544491998</v>
      </c>
      <c r="AF29" s="14">
        <f>AGR!AF29+MSE!AF29+OPS!AF29</f>
        <v>868.98059562332116</v>
      </c>
      <c r="AG29" s="14">
        <f>AGR!AG29+MSE!AG29+OPS!AG29</f>
        <v>0</v>
      </c>
      <c r="AH29" s="14">
        <f>AGR!AH29+MSE!AH29+OPS!AH29</f>
        <v>0</v>
      </c>
      <c r="AI29" s="14">
        <f>AGR!AI29+MSE!AI29+OPS!AI29</f>
        <v>0</v>
      </c>
      <c r="AJ29" s="14">
        <f>AGR!AJ29+MSE!AJ29+OPS!AJ29</f>
        <v>0</v>
      </c>
      <c r="AK29" s="14">
        <f t="shared" si="0"/>
        <v>53532.127276338899</v>
      </c>
      <c r="AL29" s="14">
        <f>AGR!AL29+MSE!AL29+OPS!AL29</f>
        <v>2864.5580193041378</v>
      </c>
      <c r="AM29" s="14">
        <f t="shared" si="1"/>
        <v>2864.5580193041378</v>
      </c>
      <c r="AN29" s="14">
        <f>AGR!AN29+MSE!AO29+OPS!AN29</f>
        <v>25546.409409215106</v>
      </c>
      <c r="AO29" s="14">
        <f>AGR!AO29+MSE!AP29+OPS!AO29</f>
        <v>0</v>
      </c>
      <c r="AP29" s="14">
        <f>AGR!AP29+MSE!AQ29+OPS!AP29</f>
        <v>0</v>
      </c>
      <c r="AQ29" s="14">
        <f t="shared" si="2"/>
        <v>25546.409409215106</v>
      </c>
      <c r="AR29" s="14">
        <f t="shared" si="3"/>
        <v>81943.094704858144</v>
      </c>
      <c r="AS29" s="17" t="s">
        <v>69</v>
      </c>
    </row>
    <row r="30" spans="1:45" ht="17.100000000000001" customHeight="1" x14ac:dyDescent="0.25">
      <c r="A30" s="14" t="s">
        <v>70</v>
      </c>
      <c r="B30" s="14">
        <f>AGR!B30+MSE!B30+OPS!B30</f>
        <v>107322.43529376941</v>
      </c>
      <c r="C30" s="14">
        <f>AGR!C30+MSE!C30+OPS!C30</f>
        <v>46116.275530600004</v>
      </c>
      <c r="D30" s="14">
        <f>AGR!D30+MSE!D30+OPS!D30</f>
        <v>84822.760499538301</v>
      </c>
      <c r="E30" s="14">
        <f>AGR!E30+MSE!E30+OPS!E30</f>
        <v>28649.267933415926</v>
      </c>
      <c r="F30" s="14">
        <f>AGR!F30+MSE!F30+OPS!F30</f>
        <v>20010.131854121999</v>
      </c>
      <c r="G30" s="14">
        <f>AGR!G30+MSE!G30+OPS!G30</f>
        <v>29582.7867702</v>
      </c>
      <c r="H30" s="14">
        <f>AGR!H30+MSE!H30+OPS!H30</f>
        <v>18530.546852264099</v>
      </c>
      <c r="I30" s="14">
        <f>AGR!I30+MSE!I30+OPS!I30</f>
        <v>38852.718259990594</v>
      </c>
      <c r="J30" s="14">
        <f>AGR!J30+MSE!J30+OPS!J30</f>
        <v>40072.669557599998</v>
      </c>
      <c r="K30" s="14">
        <f>AGR!K30+MSE!K30+OPS!K30</f>
        <v>5832.9620785586994</v>
      </c>
      <c r="L30" s="14">
        <f>AGR!L30+MSE!L30+OPS!L30</f>
        <v>2913.6077002000002</v>
      </c>
      <c r="M30" s="14">
        <f>AGR!M30+MSE!M30+OPS!M30</f>
        <v>7341.9173890000002</v>
      </c>
      <c r="N30" s="14">
        <f>AGR!N30+MSE!N30+OPS!N30</f>
        <v>5698.7841705999999</v>
      </c>
      <c r="O30" s="14">
        <f>AGR!O30+MSE!O30+OPS!O30</f>
        <v>8583.3189744300198</v>
      </c>
      <c r="P30" s="14">
        <f>AGR!P30+MSE!P30+OPS!P30</f>
        <v>9096.3693788</v>
      </c>
      <c r="Q30" s="14">
        <f>AGR!Q30+MSE!Q30+OPS!Q30</f>
        <v>5881.2850357999996</v>
      </c>
      <c r="R30" s="14">
        <f>AGR!R30+MSE!R30+OPS!R30</f>
        <v>2969.7651394</v>
      </c>
      <c r="S30" s="14">
        <f>AGR!S30+MSE!S30+OPS!S30</f>
        <v>10515.245612547795</v>
      </c>
      <c r="T30" s="14">
        <f>AGR!T30+MSE!T30+OPS!T30</f>
        <v>9624.1245065973999</v>
      </c>
      <c r="U30" s="14">
        <f>AGR!U30+MSE!U30+OPS!U30</f>
        <v>1887.87657132</v>
      </c>
      <c r="V30" s="14">
        <f>AGR!V30+MSE!V30+OPS!V30</f>
        <v>8311.4857286000006</v>
      </c>
      <c r="W30" s="14">
        <f>AGR!W30+MSE!W30+OPS!W30</f>
        <v>3379.1833919999999</v>
      </c>
      <c r="X30" s="14">
        <f>AGR!X30+MSE!X30+OPS!X30</f>
        <v>3332.1756059999998</v>
      </c>
      <c r="Y30" s="14">
        <f>AGR!Y30+MSE!Y30+OPS!Y30</f>
        <v>656.58780300000001</v>
      </c>
      <c r="Z30" s="14">
        <f>AGR!Z30+MSE!Z30+OPS!Z30</f>
        <v>11648.977005455699</v>
      </c>
      <c r="AA30" s="14">
        <f>AGR!AA30+MSE!AA30+OPS!AA30</f>
        <v>2104.2430804000001</v>
      </c>
      <c r="AB30" s="14">
        <f>AGR!AB30+MSE!AB30+OPS!AB30</f>
        <v>798.58780300000001</v>
      </c>
      <c r="AC30" s="14">
        <f>AGR!AC30+MSE!AC30+OPS!AC30</f>
        <v>798.58780300000001</v>
      </c>
      <c r="AD30" s="14">
        <f>AGR!AD30+MSE!AD30+OPS!AD30</f>
        <v>698.67906600000003</v>
      </c>
      <c r="AE30" s="14">
        <f>AGR!AE30+MSE!AE30+OPS!AE30</f>
        <v>13523.925725852499</v>
      </c>
      <c r="AF30" s="14">
        <f>AGR!AF30+MSE!AF30+OPS!AF30</f>
        <v>7620.9472347999999</v>
      </c>
      <c r="AG30" s="14">
        <f>AGR!AG30+MSE!AG30+OPS!AG30</f>
        <v>11387.150524000001</v>
      </c>
      <c r="AH30" s="14">
        <f>AGR!AH30+MSE!AH30+OPS!AH30</f>
        <v>798.58780300000001</v>
      </c>
      <c r="AI30" s="14">
        <f>AGR!AI30+MSE!AI30+OPS!AI30</f>
        <v>725.92429968697331</v>
      </c>
      <c r="AJ30" s="14">
        <f>AGR!AJ30+MSE!AJ30+OPS!AJ30</f>
        <v>656.58780300000001</v>
      </c>
      <c r="AK30" s="14">
        <f t="shared" si="0"/>
        <v>550746.47978654946</v>
      </c>
      <c r="AL30" s="14">
        <f>AGR!AL30+MSE!AL30+OPS!AL30</f>
        <v>11433.341138511707</v>
      </c>
      <c r="AM30" s="14">
        <f t="shared" si="1"/>
        <v>11433.341138511707</v>
      </c>
      <c r="AN30" s="14">
        <f>AGR!AN30+MSE!AO30+OPS!AN30</f>
        <v>34663.027459599441</v>
      </c>
      <c r="AO30" s="14">
        <f>AGR!AO30+MSE!AP30+OPS!AO30</f>
        <v>0</v>
      </c>
      <c r="AP30" s="14">
        <f>AGR!AP30+MSE!AQ30+OPS!AP30</f>
        <v>0</v>
      </c>
      <c r="AQ30" s="14">
        <f t="shared" si="2"/>
        <v>34663.027459599441</v>
      </c>
      <c r="AR30" s="14">
        <f t="shared" si="3"/>
        <v>596842.84838466055</v>
      </c>
      <c r="AS30" s="17" t="s">
        <v>70</v>
      </c>
    </row>
    <row r="31" spans="1:45" ht="17.100000000000001" customHeight="1" x14ac:dyDescent="0.25">
      <c r="A31" s="14" t="s">
        <v>71</v>
      </c>
      <c r="B31" s="14">
        <f>AGR!B31+MSE!B31+OPS!B31</f>
        <v>49286.787703204063</v>
      </c>
      <c r="C31" s="14">
        <f>AGR!C31+MSE!C31+OPS!C31</f>
        <v>27465.378029200001</v>
      </c>
      <c r="D31" s="14">
        <f>AGR!D31+MSE!D31+OPS!D31</f>
        <v>4071.7232502928409</v>
      </c>
      <c r="E31" s="14">
        <f>AGR!E31+MSE!E31+OPS!E31</f>
        <v>2845.6179792411026</v>
      </c>
      <c r="F31" s="14">
        <f>AGR!F31+MSE!F31+OPS!F31</f>
        <v>6439.1866041782869</v>
      </c>
      <c r="G31" s="14">
        <f>AGR!G31+MSE!G31+OPS!G31</f>
        <v>2476.4532353441341</v>
      </c>
      <c r="H31" s="14">
        <f>AGR!H31+MSE!H31+OPS!H31</f>
        <v>429.28724796314157</v>
      </c>
      <c r="I31" s="14">
        <f>AGR!I31+MSE!I31+OPS!I31</f>
        <v>3897.9660191347211</v>
      </c>
      <c r="J31" s="14">
        <f>AGR!J31+MSE!J31+OPS!J31</f>
        <v>4589.7767364393549</v>
      </c>
      <c r="K31" s="14">
        <f>AGR!K31+MSE!K31+OPS!K31</f>
        <v>546.49653999999998</v>
      </c>
      <c r="L31" s="14">
        <f>AGR!L31+MSE!L31+OPS!L31</f>
        <v>0</v>
      </c>
      <c r="M31" s="14">
        <f>AGR!M31+MSE!M31+OPS!M31</f>
        <v>507.74493610105742</v>
      </c>
      <c r="N31" s="14">
        <f>AGR!N31+MSE!N31+OPS!N31</f>
        <v>1712.5823897355904</v>
      </c>
      <c r="O31" s="14">
        <f>AGR!O31+MSE!O31+OPS!O31</f>
        <v>430.70541545612042</v>
      </c>
      <c r="P31" s="14">
        <f>AGR!P31+MSE!P31+OPS!P31</f>
        <v>663.72182671994688</v>
      </c>
      <c r="Q31" s="14">
        <f>AGR!Q31+MSE!Q31+OPS!Q31</f>
        <v>730.2190386454439</v>
      </c>
      <c r="R31" s="14">
        <f>AGR!R31+MSE!R31+OPS!R31</f>
        <v>0</v>
      </c>
      <c r="S31" s="14">
        <f>AGR!S31+MSE!S31+OPS!S31</f>
        <v>830.0322419306799</v>
      </c>
      <c r="T31" s="14">
        <f>AGR!T31+MSE!T31+OPS!T31</f>
        <v>9512.6212600645595</v>
      </c>
      <c r="U31" s="14">
        <f>AGR!U31+MSE!U31+OPS!U31</f>
        <v>0</v>
      </c>
      <c r="V31" s="14">
        <f>AGR!V31+MSE!V31+OPS!V31</f>
        <v>442.43346437818127</v>
      </c>
      <c r="W31" s="14">
        <f>AGR!W31+MSE!W31+OPS!W31</f>
        <v>0</v>
      </c>
      <c r="X31" s="14">
        <f>AGR!X31+MSE!X31+OPS!X31</f>
        <v>0</v>
      </c>
      <c r="Y31" s="14">
        <f>AGR!Y31+MSE!Y31+OPS!Y31</f>
        <v>0</v>
      </c>
      <c r="Z31" s="14">
        <f>AGR!Z31+MSE!Z31+OPS!Z31</f>
        <v>1031.5752123886332</v>
      </c>
      <c r="AA31" s="14">
        <f>AGR!AA31+MSE!AA31+OPS!AA31</f>
        <v>0</v>
      </c>
      <c r="AB31" s="14">
        <f>AGR!AB31+MSE!AB31+OPS!AB31</f>
        <v>0</v>
      </c>
      <c r="AC31" s="14">
        <f>AGR!AC31+MSE!AC31+OPS!AC31</f>
        <v>0</v>
      </c>
      <c r="AD31" s="14">
        <f>AGR!AD31+MSE!AD31+OPS!AD31</f>
        <v>0</v>
      </c>
      <c r="AE31" s="14">
        <f>AGR!AE31+MSE!AE31+OPS!AE31</f>
        <v>1037.6772887893742</v>
      </c>
      <c r="AF31" s="14">
        <f>AGR!AF31+MSE!AF31+OPS!AF31</f>
        <v>208.40760594731836</v>
      </c>
      <c r="AG31" s="14">
        <f>AGR!AG31+MSE!AG31+OPS!AG31</f>
        <v>0</v>
      </c>
      <c r="AH31" s="14">
        <f>AGR!AH31+MSE!AH31+OPS!AH31</f>
        <v>0</v>
      </c>
      <c r="AI31" s="14">
        <f>AGR!AI31+MSE!AI31+OPS!AI31</f>
        <v>0</v>
      </c>
      <c r="AJ31" s="14">
        <f>AGR!AJ31+MSE!AJ31+OPS!AJ31</f>
        <v>0</v>
      </c>
      <c r="AK31" s="14">
        <f t="shared" si="0"/>
        <v>119156.39402515453</v>
      </c>
      <c r="AL31" s="14">
        <f>AGR!AL31+MSE!AL31+OPS!AL31</f>
        <v>3463.6543624585865</v>
      </c>
      <c r="AM31" s="14">
        <f t="shared" si="1"/>
        <v>3463.6543624585865</v>
      </c>
      <c r="AN31" s="14">
        <f>AGR!AN31+MSE!AO31+OPS!AN31</f>
        <v>0</v>
      </c>
      <c r="AO31" s="14">
        <f>AGR!AO31+MSE!AP31+OPS!AO31</f>
        <v>0</v>
      </c>
      <c r="AP31" s="14">
        <f>AGR!AP31+MSE!AQ31+OPS!AP31</f>
        <v>57767.857847438783</v>
      </c>
      <c r="AQ31" s="14">
        <f t="shared" si="2"/>
        <v>57767.857847438783</v>
      </c>
      <c r="AR31" s="14">
        <f t="shared" si="3"/>
        <v>180387.90623505189</v>
      </c>
      <c r="AS31" s="17" t="s">
        <v>71</v>
      </c>
    </row>
    <row r="32" spans="1:45" ht="17.100000000000001" customHeight="1" x14ac:dyDescent="0.25">
      <c r="A32" s="14" t="s">
        <v>72</v>
      </c>
      <c r="B32" s="14">
        <f>AGR!B32+MSE!B32+OPS!B32</f>
        <v>34390.918613972637</v>
      </c>
      <c r="C32" s="14">
        <f>AGR!C32+MSE!C32+OPS!C32</f>
        <v>11609.401585172014</v>
      </c>
      <c r="D32" s="14">
        <f>AGR!D32+MSE!D32+OPS!D32</f>
        <v>64776.507280124373</v>
      </c>
      <c r="E32" s="14">
        <f>AGR!E32+MSE!E32+OPS!E32</f>
        <v>6249.4999921072804</v>
      </c>
      <c r="F32" s="14">
        <f>AGR!F32+MSE!F32+OPS!F32</f>
        <v>2361.7589149426412</v>
      </c>
      <c r="G32" s="14">
        <f>AGR!G32+MSE!G32+OPS!G32</f>
        <v>8697.0066011997951</v>
      </c>
      <c r="H32" s="14">
        <f>AGR!H32+MSE!H32+OPS!H32</f>
        <v>781.85121754292243</v>
      </c>
      <c r="I32" s="14">
        <f>AGR!I32+MSE!I32+OPS!I32</f>
        <v>14462.180537512746</v>
      </c>
      <c r="J32" s="14">
        <f>AGR!J32+MSE!J32+OPS!J32</f>
        <v>8454.1389828192423</v>
      </c>
      <c r="K32" s="14">
        <f>AGR!K32+MSE!K32+OPS!K32</f>
        <v>0</v>
      </c>
      <c r="L32" s="14">
        <f>AGR!L32+MSE!L32+OPS!L32</f>
        <v>0</v>
      </c>
      <c r="M32" s="14">
        <f>AGR!M32+MSE!M32+OPS!M32</f>
        <v>0</v>
      </c>
      <c r="N32" s="14">
        <f>AGR!N32+MSE!N32+OPS!N32</f>
        <v>1127.66436</v>
      </c>
      <c r="O32" s="14">
        <f>AGR!O32+MSE!O32+OPS!O32</f>
        <v>0</v>
      </c>
      <c r="P32" s="14">
        <f>AGR!P32+MSE!P32+OPS!P32</f>
        <v>618.30340086872161</v>
      </c>
      <c r="Q32" s="14">
        <f>AGR!Q32+MSE!Q32+OPS!Q32</f>
        <v>0</v>
      </c>
      <c r="R32" s="14">
        <f>AGR!R32+MSE!R32+OPS!R32</f>
        <v>0</v>
      </c>
      <c r="S32" s="14">
        <f>AGR!S32+MSE!S32+OPS!S32</f>
        <v>3898.9270549387966</v>
      </c>
      <c r="T32" s="14">
        <f>AGR!T32+MSE!T32+OPS!T32</f>
        <v>3915.9472643862214</v>
      </c>
      <c r="U32" s="14">
        <f>AGR!U32+MSE!U32+OPS!U32</f>
        <v>0</v>
      </c>
      <c r="V32" s="14">
        <f>AGR!V32+MSE!V32+OPS!V32</f>
        <v>686.21842579999998</v>
      </c>
      <c r="W32" s="14">
        <f>AGR!W32+MSE!W32+OPS!W32</f>
        <v>397.66435999999999</v>
      </c>
      <c r="X32" s="14">
        <f>AGR!X32+MSE!X32+OPS!X32</f>
        <v>0</v>
      </c>
      <c r="Y32" s="14">
        <f>AGR!Y32+MSE!Y32+OPS!Y32</f>
        <v>0</v>
      </c>
      <c r="Z32" s="14">
        <f>AGR!Z32+MSE!Z32+OPS!Z32</f>
        <v>742.42430820000004</v>
      </c>
      <c r="AA32" s="14">
        <f>AGR!AA32+MSE!AA32+OPS!AA32</f>
        <v>0</v>
      </c>
      <c r="AB32" s="14">
        <f>AGR!AB32+MSE!AB32+OPS!AB32</f>
        <v>0</v>
      </c>
      <c r="AC32" s="14">
        <f>AGR!AC32+MSE!AC32+OPS!AC32</f>
        <v>0</v>
      </c>
      <c r="AD32" s="14">
        <f>AGR!AD32+MSE!AD32+OPS!AD32</f>
        <v>0</v>
      </c>
      <c r="AE32" s="14">
        <f>AGR!AE32+MSE!AE32+OPS!AE32</f>
        <v>650.27737508386417</v>
      </c>
      <c r="AF32" s="14">
        <f>AGR!AF32+MSE!AF32+OPS!AF32</f>
        <v>661.88494839999998</v>
      </c>
      <c r="AG32" s="14">
        <f>AGR!AG32+MSE!AG32+OPS!AG32</f>
        <v>0</v>
      </c>
      <c r="AH32" s="14">
        <f>AGR!AH32+MSE!AH32+OPS!AH32</f>
        <v>0</v>
      </c>
      <c r="AI32" s="14">
        <f>AGR!AI32+MSE!AI32+OPS!AI32</f>
        <v>0</v>
      </c>
      <c r="AJ32" s="14">
        <f>AGR!AJ32+MSE!AJ32+OPS!AJ32</f>
        <v>0</v>
      </c>
      <c r="AK32" s="14">
        <f t="shared" si="0"/>
        <v>164482.57522307124</v>
      </c>
      <c r="AL32" s="14">
        <f>AGR!AL32+MSE!AL32+OPS!AL32</f>
        <v>2351.0581983298352</v>
      </c>
      <c r="AM32" s="14">
        <f t="shared" si="1"/>
        <v>2351.0581983298352</v>
      </c>
      <c r="AN32" s="14">
        <f>AGR!AN32+MSE!AO32+OPS!AN32</f>
        <v>61808.440628446202</v>
      </c>
      <c r="AO32" s="14">
        <f>AGR!AO32+MSE!AP32+OPS!AO32</f>
        <v>0</v>
      </c>
      <c r="AP32" s="14">
        <f>AGR!AP32+MSE!AQ32+OPS!AP32</f>
        <v>0</v>
      </c>
      <c r="AQ32" s="14">
        <f t="shared" si="2"/>
        <v>61808.440628446202</v>
      </c>
      <c r="AR32" s="14">
        <f t="shared" si="3"/>
        <v>228642.07404984729</v>
      </c>
      <c r="AS32" s="17" t="s">
        <v>72</v>
      </c>
    </row>
    <row r="33" spans="1:45" ht="17.100000000000001" customHeight="1" x14ac:dyDescent="0.25">
      <c r="A33" s="14" t="s">
        <v>73</v>
      </c>
      <c r="B33" s="14">
        <f>AGR!B33+MSE!B33+OPS!B33</f>
        <v>16993.174562987359</v>
      </c>
      <c r="C33" s="14">
        <f>AGR!C33+MSE!C33+OPS!C33</f>
        <v>5232.6311406208215</v>
      </c>
      <c r="D33" s="14">
        <f>AGR!D33+MSE!D33+OPS!D33</f>
        <v>4500.5128267287882</v>
      </c>
      <c r="E33" s="14">
        <f>AGR!E33+MSE!E33+OPS!E33</f>
        <v>629.14568404611316</v>
      </c>
      <c r="F33" s="14">
        <f>AGR!F33+MSE!F33+OPS!F33</f>
        <v>224.65247363431948</v>
      </c>
      <c r="G33" s="14">
        <f>AGR!G33+MSE!G33+OPS!G33</f>
        <v>235.83390795664417</v>
      </c>
      <c r="H33" s="14">
        <f>AGR!H33+MSE!H33+OPS!H33</f>
        <v>531.63659963199996</v>
      </c>
      <c r="I33" s="14">
        <f>AGR!I33+MSE!I33+OPS!I33</f>
        <v>6967.8127318820789</v>
      </c>
      <c r="J33" s="14">
        <f>AGR!J33+MSE!J33+OPS!J33</f>
        <v>316.14655402709411</v>
      </c>
      <c r="K33" s="14">
        <f>AGR!K33+MSE!K33+OPS!K33</f>
        <v>0</v>
      </c>
      <c r="L33" s="14">
        <f>AGR!L33+MSE!L33+OPS!L33</f>
        <v>0</v>
      </c>
      <c r="M33" s="14">
        <f>AGR!M33+MSE!M33+OPS!M33</f>
        <v>0</v>
      </c>
      <c r="N33" s="14">
        <f>AGR!N33+MSE!N33+OPS!N33</f>
        <v>0</v>
      </c>
      <c r="O33" s="14">
        <f>AGR!O33+MSE!O33+OPS!O33</f>
        <v>0</v>
      </c>
      <c r="P33" s="14">
        <f>AGR!P33+MSE!P33+OPS!P33</f>
        <v>0</v>
      </c>
      <c r="Q33" s="14">
        <f>AGR!Q33+MSE!Q33+OPS!Q33</f>
        <v>0</v>
      </c>
      <c r="R33" s="14">
        <f>AGR!R33+MSE!R33+OPS!R33</f>
        <v>0</v>
      </c>
      <c r="S33" s="14">
        <f>AGR!S33+MSE!S33+OPS!S33</f>
        <v>0</v>
      </c>
      <c r="T33" s="14">
        <f>AGR!T33+MSE!T33+OPS!T33</f>
        <v>1933.2733610205082</v>
      </c>
      <c r="U33" s="14">
        <f>AGR!U33+MSE!U33+OPS!U33</f>
        <v>0</v>
      </c>
      <c r="V33" s="14">
        <f>AGR!V33+MSE!V33+OPS!V33</f>
        <v>0</v>
      </c>
      <c r="W33" s="14">
        <f>AGR!W33+MSE!W33+OPS!W33</f>
        <v>0</v>
      </c>
      <c r="X33" s="14">
        <f>AGR!X33+MSE!X33+OPS!X33</f>
        <v>0</v>
      </c>
      <c r="Y33" s="14">
        <f>AGR!Y33+MSE!Y33+OPS!Y33</f>
        <v>0</v>
      </c>
      <c r="Z33" s="14">
        <f>AGR!Z33+MSE!Z33+OPS!Z33</f>
        <v>847.7980106</v>
      </c>
      <c r="AA33" s="14">
        <f>AGR!AA33+MSE!AA33+OPS!AA33</f>
        <v>0</v>
      </c>
      <c r="AB33" s="14">
        <f>AGR!AB33+MSE!AB33+OPS!AB33</f>
        <v>0</v>
      </c>
      <c r="AC33" s="14">
        <f>AGR!AC33+MSE!AC33+OPS!AC33</f>
        <v>0</v>
      </c>
      <c r="AD33" s="14">
        <f>AGR!AD33+MSE!AD33+OPS!AD33</f>
        <v>0</v>
      </c>
      <c r="AE33" s="14">
        <f>AGR!AE33+MSE!AE33+OPS!AE33</f>
        <v>810.2110415246508</v>
      </c>
      <c r="AF33" s="14">
        <f>AGR!AF33+MSE!AF33+OPS!AF33</f>
        <v>0</v>
      </c>
      <c r="AG33" s="14">
        <f>AGR!AG33+MSE!AG33+OPS!AG33</f>
        <v>0</v>
      </c>
      <c r="AH33" s="14">
        <f>AGR!AH33+MSE!AH33+OPS!AH33</f>
        <v>0</v>
      </c>
      <c r="AI33" s="14">
        <f>AGR!AI33+MSE!AI33+OPS!AI33</f>
        <v>0</v>
      </c>
      <c r="AJ33" s="14">
        <f>AGR!AJ33+MSE!AJ33+OPS!AJ33</f>
        <v>0</v>
      </c>
      <c r="AK33" s="14">
        <f t="shared" si="0"/>
        <v>39222.828894660379</v>
      </c>
      <c r="AL33" s="14">
        <f>AGR!AL33+MSE!AL33+OPS!AL33</f>
        <v>0</v>
      </c>
      <c r="AM33" s="14">
        <f t="shared" si="1"/>
        <v>0</v>
      </c>
      <c r="AN33" s="14">
        <f>AGR!AN33+MSE!AO33+OPS!AN33</f>
        <v>0</v>
      </c>
      <c r="AO33" s="14">
        <f>AGR!AO33+MSE!AP33+OPS!AO33</f>
        <v>0</v>
      </c>
      <c r="AP33" s="14">
        <f>AGR!AP33+MSE!AQ33+OPS!AP33</f>
        <v>45181.557106425986</v>
      </c>
      <c r="AQ33" s="14">
        <f t="shared" si="2"/>
        <v>45181.557106425986</v>
      </c>
      <c r="AR33" s="14">
        <f t="shared" si="3"/>
        <v>84404.386001086357</v>
      </c>
      <c r="AS33" s="17" t="s">
        <v>73</v>
      </c>
    </row>
    <row r="34" spans="1:45" ht="17.100000000000001" customHeight="1" x14ac:dyDescent="0.25">
      <c r="A34" s="14" t="s">
        <v>74</v>
      </c>
      <c r="B34" s="14">
        <f>AGR!B34+MSE!B34+OPS!B34</f>
        <v>37086.674654640432</v>
      </c>
      <c r="C34" s="14">
        <f>AGR!C34+MSE!C34+OPS!C34</f>
        <v>39859.573304087156</v>
      </c>
      <c r="D34" s="14">
        <f>AGR!D34+MSE!D34+OPS!D34</f>
        <v>17058.177181604118</v>
      </c>
      <c r="E34" s="14">
        <f>AGR!E34+MSE!E34+OPS!E34</f>
        <v>8270.9735567689877</v>
      </c>
      <c r="F34" s="14">
        <f>AGR!F34+MSE!F34+OPS!F34</f>
        <v>6959.322115795414</v>
      </c>
      <c r="G34" s="14">
        <f>AGR!G34+MSE!G34+OPS!G34</f>
        <v>4734.0779311035003</v>
      </c>
      <c r="H34" s="14">
        <f>AGR!H34+MSE!H34+OPS!H34</f>
        <v>17790.099050600002</v>
      </c>
      <c r="I34" s="14">
        <f>AGR!I34+MSE!I34+OPS!I34</f>
        <v>9898.6759437286964</v>
      </c>
      <c r="J34" s="14">
        <f>AGR!J34+MSE!J34+OPS!J34</f>
        <v>4775.1164836408025</v>
      </c>
      <c r="K34" s="14">
        <f>AGR!K34+MSE!K34+OPS!K34</f>
        <v>3000.5686240849809</v>
      </c>
      <c r="L34" s="14">
        <f>AGR!L34+MSE!L34+OPS!L34</f>
        <v>0</v>
      </c>
      <c r="M34" s="14">
        <f>AGR!M34+MSE!M34+OPS!M34</f>
        <v>0</v>
      </c>
      <c r="N34" s="14">
        <f>AGR!N34+MSE!N34+OPS!N34</f>
        <v>1707.0022966371978</v>
      </c>
      <c r="O34" s="14">
        <f>AGR!O34+MSE!O34+OPS!O34</f>
        <v>5594.4089884870627</v>
      </c>
      <c r="P34" s="14">
        <f>AGR!P34+MSE!P34+OPS!P34</f>
        <v>1629.4108155515507</v>
      </c>
      <c r="Q34" s="14">
        <f>AGR!Q34+MSE!Q34+OPS!Q34</f>
        <v>2886.1395545147998</v>
      </c>
      <c r="R34" s="14">
        <f>AGR!R34+MSE!R34+OPS!R34</f>
        <v>0</v>
      </c>
      <c r="S34" s="14">
        <f>AGR!S34+MSE!S34+OPS!S34</f>
        <v>7425.1813453058521</v>
      </c>
      <c r="T34" s="14">
        <f>AGR!T34+MSE!T34+OPS!T34</f>
        <v>8445.7326837654109</v>
      </c>
      <c r="U34" s="14">
        <f>AGR!U34+MSE!U34+OPS!U34</f>
        <v>1228.1885361887239</v>
      </c>
      <c r="V34" s="14">
        <f>AGR!V34+MSE!V34+OPS!V34</f>
        <v>1441.1209577282043</v>
      </c>
      <c r="W34" s="14">
        <f>AGR!W34+MSE!W34+OPS!W34</f>
        <v>0</v>
      </c>
      <c r="X34" s="14">
        <f>AGR!X34+MSE!X34+OPS!X34</f>
        <v>0</v>
      </c>
      <c r="Y34" s="14">
        <f>AGR!Y34+MSE!Y34+OPS!Y34</f>
        <v>0</v>
      </c>
      <c r="Z34" s="14">
        <f>AGR!Z34+MSE!Z34+OPS!Z34</f>
        <v>1673.248107983</v>
      </c>
      <c r="AA34" s="14">
        <f>AGR!AA34+MSE!AA34+OPS!AA34</f>
        <v>0</v>
      </c>
      <c r="AB34" s="14">
        <f>AGR!AB34+MSE!AB34+OPS!AB34</f>
        <v>0</v>
      </c>
      <c r="AC34" s="14">
        <f>AGR!AC34+MSE!AC34+OPS!AC34</f>
        <v>0</v>
      </c>
      <c r="AD34" s="14">
        <f>AGR!AD34+MSE!AD34+OPS!AD34</f>
        <v>0</v>
      </c>
      <c r="AE34" s="14">
        <f>AGR!AE34+MSE!AE34+OPS!AE34</f>
        <v>1313.1827987205054</v>
      </c>
      <c r="AF34" s="14">
        <f>AGR!AF34+MSE!AF34+OPS!AF34</f>
        <v>1045.8106234171726</v>
      </c>
      <c r="AG34" s="14">
        <f>AGR!AG34+MSE!AG34+OPS!AG34</f>
        <v>0</v>
      </c>
      <c r="AH34" s="14">
        <f>AGR!AH34+MSE!AH34+OPS!AH34</f>
        <v>0</v>
      </c>
      <c r="AI34" s="14">
        <f>AGR!AI34+MSE!AI34+OPS!AI34</f>
        <v>1257.222751</v>
      </c>
      <c r="AJ34" s="14">
        <f>AGR!AJ34+MSE!AJ34+OPS!AJ34</f>
        <v>0</v>
      </c>
      <c r="AK34" s="14">
        <f t="shared" si="0"/>
        <v>185079.90830535357</v>
      </c>
      <c r="AL34" s="14">
        <f>AGR!AL34+MSE!AL34+OPS!AL34</f>
        <v>3398.1732751491772</v>
      </c>
      <c r="AM34" s="14">
        <f t="shared" si="1"/>
        <v>3398.1732751491772</v>
      </c>
      <c r="AN34" s="14">
        <f>AGR!AN34+MSE!AO34+OPS!AN34</f>
        <v>0</v>
      </c>
      <c r="AO34" s="14">
        <f>AGR!AO34+MSE!AP34+OPS!AO34</f>
        <v>73800.339195085035</v>
      </c>
      <c r="AP34" s="14">
        <f>AGR!AP34+MSE!AQ34+OPS!AP34</f>
        <v>0</v>
      </c>
      <c r="AQ34" s="14">
        <f t="shared" si="2"/>
        <v>73800.339195085035</v>
      </c>
      <c r="AR34" s="14">
        <f t="shared" si="3"/>
        <v>262278.42077558779</v>
      </c>
      <c r="AS34" s="17" t="s">
        <v>74</v>
      </c>
    </row>
    <row r="35" spans="1:45" ht="17.100000000000001" customHeight="1" x14ac:dyDescent="0.25">
      <c r="A35" s="14" t="s">
        <v>75</v>
      </c>
      <c r="B35" s="14">
        <f>AGR!B35+MSE!B35+OPS!B35</f>
        <v>34345.607539072</v>
      </c>
      <c r="C35" s="14">
        <f>AGR!C35+MSE!C35+OPS!C35</f>
        <v>35172.911561369328</v>
      </c>
      <c r="D35" s="14">
        <f>AGR!D35+MSE!D35+OPS!D35</f>
        <v>21147.303193162417</v>
      </c>
      <c r="E35" s="14">
        <f>AGR!E35+MSE!E35+OPS!E35</f>
        <v>4592.2594320448843</v>
      </c>
      <c r="F35" s="14">
        <f>AGR!F35+MSE!F35+OPS!F35</f>
        <v>3726.5183639266443</v>
      </c>
      <c r="G35" s="14">
        <f>AGR!G35+MSE!G35+OPS!G35</f>
        <v>1552.2657058827785</v>
      </c>
      <c r="H35" s="14">
        <f>AGR!H35+MSE!H35+OPS!H35</f>
        <v>4429.9295703420503</v>
      </c>
      <c r="I35" s="14">
        <f>AGR!I35+MSE!I35+OPS!I35</f>
        <v>11574.422574471999</v>
      </c>
      <c r="J35" s="14">
        <f>AGR!J35+MSE!J35+OPS!J35</f>
        <v>10169.566293504693</v>
      </c>
      <c r="K35" s="14">
        <f>AGR!K35+MSE!K35+OPS!K35</f>
        <v>3402.3243587796051</v>
      </c>
      <c r="L35" s="14">
        <f>AGR!L35+MSE!L35+OPS!L35</f>
        <v>714.33526096835294</v>
      </c>
      <c r="M35" s="14">
        <f>AGR!M35+MSE!M35+OPS!M35</f>
        <v>0</v>
      </c>
      <c r="N35" s="14">
        <f>AGR!N35+MSE!N35+OPS!N35</f>
        <v>0</v>
      </c>
      <c r="O35" s="14">
        <f>AGR!O35+MSE!O35+OPS!O35</f>
        <v>0</v>
      </c>
      <c r="P35" s="14">
        <f>AGR!P35+MSE!P35+OPS!P35</f>
        <v>585.33448082980863</v>
      </c>
      <c r="Q35" s="14">
        <f>AGR!Q35+MSE!Q35+OPS!Q35</f>
        <v>744.44649316420521</v>
      </c>
      <c r="R35" s="14">
        <f>AGR!R35+MSE!R35+OPS!R35</f>
        <v>0</v>
      </c>
      <c r="S35" s="14">
        <f>AGR!S35+MSE!S35+OPS!S35</f>
        <v>788.50876395485682</v>
      </c>
      <c r="T35" s="14">
        <f>AGR!T35+MSE!T35+OPS!T35</f>
        <v>965.26593119999984</v>
      </c>
      <c r="U35" s="14">
        <f>AGR!U35+MSE!U35+OPS!U35</f>
        <v>546.49653999999998</v>
      </c>
      <c r="V35" s="14">
        <f>AGR!V35+MSE!V35+OPS!V35</f>
        <v>671.00234812284441</v>
      </c>
      <c r="W35" s="14">
        <f>AGR!W35+MSE!W35+OPS!W35</f>
        <v>0</v>
      </c>
      <c r="X35" s="14">
        <f>AGR!X35+MSE!X35+OPS!X35</f>
        <v>0</v>
      </c>
      <c r="Y35" s="14">
        <f>AGR!Y35+MSE!Y35+OPS!Y35</f>
        <v>0</v>
      </c>
      <c r="Z35" s="14">
        <f>AGR!Z35+MSE!Z35+OPS!Z35</f>
        <v>667.17387559999997</v>
      </c>
      <c r="AA35" s="14">
        <f>AGR!AA35+MSE!AA35+OPS!AA35</f>
        <v>0</v>
      </c>
      <c r="AB35" s="14">
        <f>AGR!AB35+MSE!AB35+OPS!AB35</f>
        <v>0</v>
      </c>
      <c r="AC35" s="14">
        <f>AGR!AC35+MSE!AC35+OPS!AC35</f>
        <v>0</v>
      </c>
      <c r="AD35" s="14">
        <f>AGR!AD35+MSE!AD35+OPS!AD35</f>
        <v>0</v>
      </c>
      <c r="AE35" s="14">
        <f>AGR!AE35+MSE!AE35+OPS!AE35</f>
        <v>1011.8363932200119</v>
      </c>
      <c r="AF35" s="14">
        <f>AGR!AF35+MSE!AF35+OPS!AF35</f>
        <v>674.25648820000004</v>
      </c>
      <c r="AG35" s="14">
        <f>AGR!AG35+MSE!AG35+OPS!AG35</f>
        <v>0</v>
      </c>
      <c r="AH35" s="14">
        <f>AGR!AH35+MSE!AH35+OPS!AH35</f>
        <v>0</v>
      </c>
      <c r="AI35" s="14">
        <f>AGR!AI35+MSE!AI35+OPS!AI35</f>
        <v>0</v>
      </c>
      <c r="AJ35" s="14">
        <f>AGR!AJ35+MSE!AJ35+OPS!AJ35</f>
        <v>0</v>
      </c>
      <c r="AK35" s="14">
        <f t="shared" si="0"/>
        <v>137481.76516781645</v>
      </c>
      <c r="AL35" s="14">
        <f>AGR!AL35+MSE!AL35+OPS!AL35</f>
        <v>0</v>
      </c>
      <c r="AM35" s="14">
        <f t="shared" si="1"/>
        <v>0</v>
      </c>
      <c r="AN35" s="14">
        <f>AGR!AN35+MSE!AO35+OPS!AN35</f>
        <v>0</v>
      </c>
      <c r="AO35" s="14">
        <f>AGR!AO35+MSE!AP35+OPS!AO35</f>
        <v>0</v>
      </c>
      <c r="AP35" s="14">
        <f>AGR!AP35+MSE!AQ35+OPS!AP35</f>
        <v>85275.266800000012</v>
      </c>
      <c r="AQ35" s="14">
        <f t="shared" si="2"/>
        <v>85275.266800000012</v>
      </c>
      <c r="AR35" s="14">
        <f t="shared" si="3"/>
        <v>222757.03196781647</v>
      </c>
      <c r="AS35" s="17" t="s">
        <v>75</v>
      </c>
    </row>
    <row r="36" spans="1:45" ht="17.100000000000001" customHeight="1" x14ac:dyDescent="0.25">
      <c r="A36" s="14" t="s">
        <v>76</v>
      </c>
      <c r="B36" s="14">
        <f>AGR!B36+MSE!B36+OPS!B36</f>
        <v>2312.7867442467</v>
      </c>
      <c r="C36" s="14">
        <f>AGR!C36+MSE!C36+OPS!C36</f>
        <v>922.38465287509962</v>
      </c>
      <c r="D36" s="14">
        <f>AGR!D36+MSE!D36+OPS!D36</f>
        <v>2307.47997891462</v>
      </c>
      <c r="E36" s="14">
        <f>AGR!E36+MSE!E36+OPS!E36</f>
        <v>4771.7367936258388</v>
      </c>
      <c r="F36" s="14">
        <f>AGR!F36+MSE!F36+OPS!F36</f>
        <v>1669.2386166099345</v>
      </c>
      <c r="G36" s="14">
        <f>AGR!G36+MSE!G36+OPS!G36</f>
        <v>848.77230693779336</v>
      </c>
      <c r="H36" s="14">
        <f>AGR!H36+MSE!H36+OPS!H36</f>
        <v>253.02032105399996</v>
      </c>
      <c r="I36" s="14">
        <f>AGR!I36+MSE!I36+OPS!I36</f>
        <v>2332.3885410172297</v>
      </c>
      <c r="J36" s="14">
        <f>AGR!J36+MSE!J36+OPS!J36</f>
        <v>1111.3042113747936</v>
      </c>
      <c r="K36" s="14">
        <f>AGR!K36+MSE!K36+OPS!K36</f>
        <v>0</v>
      </c>
      <c r="L36" s="14">
        <f>AGR!L36+MSE!L36+OPS!L36</f>
        <v>0</v>
      </c>
      <c r="M36" s="14">
        <f>AGR!M36+MSE!M36+OPS!M36</f>
        <v>0</v>
      </c>
      <c r="N36" s="14">
        <f>AGR!N36+MSE!N36+OPS!N36</f>
        <v>0</v>
      </c>
      <c r="O36" s="14">
        <f>AGR!O36+MSE!O36+OPS!O36</f>
        <v>1926.051040022955</v>
      </c>
      <c r="P36" s="14">
        <f>AGR!P36+MSE!P36+OPS!P36</f>
        <v>0</v>
      </c>
      <c r="Q36" s="14">
        <f>AGR!Q36+MSE!Q36+OPS!Q36</f>
        <v>0</v>
      </c>
      <c r="R36" s="14">
        <f>AGR!R36+MSE!R36+OPS!R36</f>
        <v>0</v>
      </c>
      <c r="S36" s="14">
        <f>AGR!S36+MSE!S36+OPS!S36</f>
        <v>731.84696613480071</v>
      </c>
      <c r="T36" s="14">
        <f>AGR!T36+MSE!T36+OPS!T36</f>
        <v>0</v>
      </c>
      <c r="U36" s="14">
        <f>AGR!U36+MSE!U36+OPS!U36</f>
        <v>0</v>
      </c>
      <c r="V36" s="14">
        <f>AGR!V36+MSE!V36+OPS!V36</f>
        <v>0</v>
      </c>
      <c r="W36" s="14">
        <f>AGR!W36+MSE!W36+OPS!W36</f>
        <v>0</v>
      </c>
      <c r="X36" s="14">
        <f>AGR!X36+MSE!X36+OPS!X36</f>
        <v>0</v>
      </c>
      <c r="Y36" s="14">
        <f>AGR!Y36+MSE!Y36+OPS!Y36</f>
        <v>0</v>
      </c>
      <c r="Z36" s="14">
        <f>AGR!Z36+MSE!Z36+OPS!Z36</f>
        <v>0</v>
      </c>
      <c r="AA36" s="14">
        <f>AGR!AA36+MSE!AA36+OPS!AA36</f>
        <v>0</v>
      </c>
      <c r="AB36" s="14">
        <f>AGR!AB36+MSE!AB36+OPS!AB36</f>
        <v>0</v>
      </c>
      <c r="AC36" s="14">
        <f>AGR!AC36+MSE!AC36+OPS!AC36</f>
        <v>0</v>
      </c>
      <c r="AD36" s="14">
        <f>AGR!AD36+MSE!AD36+OPS!AD36</f>
        <v>0</v>
      </c>
      <c r="AE36" s="14">
        <f>AGR!AE36+MSE!AE36+OPS!AE36</f>
        <v>0</v>
      </c>
      <c r="AF36" s="14">
        <f>AGR!AF36+MSE!AF36+OPS!AF36</f>
        <v>1087.0638617642917</v>
      </c>
      <c r="AG36" s="14">
        <f>AGR!AG36+MSE!AG36+OPS!AG36</f>
        <v>0</v>
      </c>
      <c r="AH36" s="14">
        <f>AGR!AH36+MSE!AH36+OPS!AH36</f>
        <v>0</v>
      </c>
      <c r="AI36" s="14">
        <f>AGR!AI36+MSE!AI36+OPS!AI36</f>
        <v>0</v>
      </c>
      <c r="AJ36" s="14">
        <f>AGR!AJ36+MSE!AJ36+OPS!AJ36</f>
        <v>0</v>
      </c>
      <c r="AK36" s="14">
        <f t="shared" si="0"/>
        <v>20274.074034578054</v>
      </c>
      <c r="AL36" s="14">
        <f>AGR!AL36+MSE!AL36+OPS!AL36</f>
        <v>814.20355860151335</v>
      </c>
      <c r="AM36" s="14">
        <f t="shared" si="1"/>
        <v>814.20355860151335</v>
      </c>
      <c r="AN36" s="14">
        <f>AGR!AN36+MSE!AO36+OPS!AN36</f>
        <v>0</v>
      </c>
      <c r="AO36" s="14">
        <f>AGR!AO36+MSE!AP36+OPS!AO36</f>
        <v>15190.10499410016</v>
      </c>
      <c r="AP36" s="14">
        <f>AGR!AP36+MSE!AQ36+OPS!AP36</f>
        <v>0</v>
      </c>
      <c r="AQ36" s="14">
        <f t="shared" si="2"/>
        <v>15190.10499410016</v>
      </c>
      <c r="AR36" s="14">
        <f t="shared" si="3"/>
        <v>36278.382587279724</v>
      </c>
      <c r="AS36" s="17" t="s">
        <v>76</v>
      </c>
    </row>
    <row r="37" spans="1:45" ht="17.100000000000001" customHeight="1" x14ac:dyDescent="0.25">
      <c r="A37" s="14" t="s">
        <v>77</v>
      </c>
      <c r="B37" s="14">
        <f>AGR!B37+MSE!B37+OPS!B37</f>
        <v>2546.0562806953999</v>
      </c>
      <c r="C37" s="14">
        <f>AGR!C37+MSE!C37+OPS!C37</f>
        <v>1239.220685978054</v>
      </c>
      <c r="D37" s="14">
        <f>AGR!D37+MSE!D37+OPS!D37</f>
        <v>980.0685832781661</v>
      </c>
      <c r="E37" s="14">
        <f>AGR!E37+MSE!E37+OPS!E37</f>
        <v>1182.4186254868778</v>
      </c>
      <c r="F37" s="14">
        <f>AGR!F37+MSE!F37+OPS!F37</f>
        <v>0</v>
      </c>
      <c r="G37" s="14">
        <f>AGR!G37+MSE!G37+OPS!G37</f>
        <v>4875.2703555835596</v>
      </c>
      <c r="H37" s="14">
        <f>AGR!H37+MSE!H37+OPS!H37</f>
        <v>0</v>
      </c>
      <c r="I37" s="14">
        <f>AGR!I37+MSE!I37+OPS!I37</f>
        <v>1855.8886829534379</v>
      </c>
      <c r="J37" s="14">
        <f>AGR!J37+MSE!J37+OPS!J37</f>
        <v>0</v>
      </c>
      <c r="K37" s="14">
        <f>AGR!K37+MSE!K37+OPS!K37</f>
        <v>0</v>
      </c>
      <c r="L37" s="14">
        <f>AGR!L37+MSE!L37+OPS!L37</f>
        <v>0</v>
      </c>
      <c r="M37" s="14">
        <f>AGR!M37+MSE!M37+OPS!M37</f>
        <v>0</v>
      </c>
      <c r="N37" s="14">
        <f>AGR!N37+MSE!N37+OPS!N37</f>
        <v>0</v>
      </c>
      <c r="O37" s="14">
        <f>AGR!O37+MSE!O37+OPS!O37</f>
        <v>2001.741387927018</v>
      </c>
      <c r="P37" s="14">
        <f>AGR!P37+MSE!P37+OPS!P37</f>
        <v>381.88339055199992</v>
      </c>
      <c r="Q37" s="14">
        <f>AGR!Q37+MSE!Q37+OPS!Q37</f>
        <v>0</v>
      </c>
      <c r="R37" s="14">
        <f>AGR!R37+MSE!R37+OPS!R37</f>
        <v>0</v>
      </c>
      <c r="S37" s="14">
        <f>AGR!S37+MSE!S37+OPS!S37</f>
        <v>0</v>
      </c>
      <c r="T37" s="14">
        <f>AGR!T37+MSE!T37+OPS!T37</f>
        <v>0</v>
      </c>
      <c r="U37" s="14">
        <f>AGR!U37+MSE!U37+OPS!U37</f>
        <v>357.46730055199993</v>
      </c>
      <c r="V37" s="14">
        <f>AGR!V37+MSE!V37+OPS!V37</f>
        <v>0</v>
      </c>
      <c r="W37" s="14">
        <f>AGR!W37+MSE!W37+OPS!W37</f>
        <v>0</v>
      </c>
      <c r="X37" s="14">
        <f>AGR!X37+MSE!X37+OPS!X37</f>
        <v>0</v>
      </c>
      <c r="Y37" s="14">
        <f>AGR!Y37+MSE!Y37+OPS!Y37</f>
        <v>0</v>
      </c>
      <c r="Z37" s="14">
        <f>AGR!Z37+MSE!Z37+OPS!Z37</f>
        <v>0</v>
      </c>
      <c r="AA37" s="14">
        <f>AGR!AA37+MSE!AA37+OPS!AA37</f>
        <v>0</v>
      </c>
      <c r="AB37" s="14">
        <f>AGR!AB37+MSE!AB37+OPS!AB37</f>
        <v>0</v>
      </c>
      <c r="AC37" s="14">
        <f>AGR!AC37+MSE!AC37+OPS!AC37</f>
        <v>0</v>
      </c>
      <c r="AD37" s="14">
        <f>AGR!AD37+MSE!AD37+OPS!AD37</f>
        <v>0</v>
      </c>
      <c r="AE37" s="14">
        <f>AGR!AE37+MSE!AE37+OPS!AE37</f>
        <v>0</v>
      </c>
      <c r="AF37" s="14">
        <f>AGR!AF37+MSE!AF37+OPS!AF37</f>
        <v>0</v>
      </c>
      <c r="AG37" s="14">
        <f>AGR!AG37+MSE!AG37+OPS!AG37</f>
        <v>0</v>
      </c>
      <c r="AH37" s="14">
        <f>AGR!AH37+MSE!AH37+OPS!AH37</f>
        <v>0</v>
      </c>
      <c r="AI37" s="14">
        <f>AGR!AI37+MSE!AI37+OPS!AI37</f>
        <v>0</v>
      </c>
      <c r="AJ37" s="14">
        <f>AGR!AJ37+MSE!AJ37+OPS!AJ37</f>
        <v>0</v>
      </c>
      <c r="AK37" s="14">
        <f t="shared" si="0"/>
        <v>15420.015293006514</v>
      </c>
      <c r="AL37" s="14">
        <f>AGR!AL37+MSE!AL37+OPS!AL37</f>
        <v>286.35906559096804</v>
      </c>
      <c r="AM37" s="14">
        <f t="shared" si="1"/>
        <v>286.35906559096804</v>
      </c>
      <c r="AN37" s="14">
        <f>AGR!AN37+MSE!AO37+OPS!AN37</f>
        <v>0</v>
      </c>
      <c r="AO37" s="14">
        <f>AGR!AO37+MSE!AP37+OPS!AO37</f>
        <v>0</v>
      </c>
      <c r="AP37" s="14">
        <f>AGR!AP37+MSE!AQ37+OPS!AP37</f>
        <v>8690.1456635612394</v>
      </c>
      <c r="AQ37" s="14">
        <f t="shared" si="2"/>
        <v>8690.1456635612394</v>
      </c>
      <c r="AR37" s="14">
        <f t="shared" si="3"/>
        <v>24396.520022158722</v>
      </c>
      <c r="AS37" s="17" t="s">
        <v>77</v>
      </c>
    </row>
    <row r="38" spans="1:45" ht="17.100000000000001" customHeight="1" x14ac:dyDescent="0.25">
      <c r="A38" s="14" t="s">
        <v>78</v>
      </c>
      <c r="B38" s="14">
        <f>AGR!B38+MSE!B38+OPS!B38</f>
        <v>17838.523721225658</v>
      </c>
      <c r="C38" s="14">
        <f>AGR!C38+MSE!C38+OPS!C38</f>
        <v>16330.6609008</v>
      </c>
      <c r="D38" s="14">
        <f>AGR!D38+MSE!D38+OPS!D38</f>
        <v>7059.7509540516185</v>
      </c>
      <c r="E38" s="14">
        <f>AGR!E38+MSE!E38+OPS!E38</f>
        <v>1444.998725248837</v>
      </c>
      <c r="F38" s="14">
        <f>AGR!F38+MSE!F38+OPS!F38</f>
        <v>0</v>
      </c>
      <c r="G38" s="14">
        <f>AGR!G38+MSE!G38+OPS!G38</f>
        <v>11158.653054180921</v>
      </c>
      <c r="H38" s="14">
        <f>AGR!H38+MSE!H38+OPS!H38</f>
        <v>1196.295824257357</v>
      </c>
      <c r="I38" s="14">
        <f>AGR!I38+MSE!I38+OPS!I38</f>
        <v>12769.213317530255</v>
      </c>
      <c r="J38" s="14">
        <f>AGR!J38+MSE!J38+OPS!J38</f>
        <v>14168.558217863761</v>
      </c>
      <c r="K38" s="14">
        <f>AGR!K38+MSE!K38+OPS!K38</f>
        <v>0</v>
      </c>
      <c r="L38" s="14">
        <f>AGR!L38+MSE!L38+OPS!L38</f>
        <v>0</v>
      </c>
      <c r="M38" s="14">
        <f>AGR!M38+MSE!M38+OPS!M38</f>
        <v>0</v>
      </c>
      <c r="N38" s="14">
        <f>AGR!N38+MSE!N38+OPS!N38</f>
        <v>0</v>
      </c>
      <c r="O38" s="14">
        <f>AGR!O38+MSE!O38+OPS!O38</f>
        <v>0</v>
      </c>
      <c r="P38" s="14">
        <f>AGR!P38+MSE!P38+OPS!P38</f>
        <v>650.33748265199995</v>
      </c>
      <c r="Q38" s="14">
        <f>AGR!Q38+MSE!Q38+OPS!Q38</f>
        <v>0</v>
      </c>
      <c r="R38" s="14">
        <f>AGR!R38+MSE!R38+OPS!R38</f>
        <v>0</v>
      </c>
      <c r="S38" s="14">
        <f>AGR!S38+MSE!S38+OPS!S38</f>
        <v>6758.6059697999999</v>
      </c>
      <c r="T38" s="14">
        <f>AGR!T38+MSE!T38+OPS!T38</f>
        <v>1030.93107663</v>
      </c>
      <c r="U38" s="14">
        <f>AGR!U38+MSE!U38+OPS!U38</f>
        <v>575.92139265199989</v>
      </c>
      <c r="V38" s="14">
        <f>AGR!V38+MSE!V38+OPS!V38</f>
        <v>1894.9085976870028</v>
      </c>
      <c r="W38" s="14">
        <f>AGR!W38+MSE!W38+OPS!W38</f>
        <v>605.66435999999999</v>
      </c>
      <c r="X38" s="14">
        <f>AGR!X38+MSE!X38+OPS!X38</f>
        <v>0</v>
      </c>
      <c r="Y38" s="14">
        <f>AGR!Y38+MSE!Y38+OPS!Y38</f>
        <v>0</v>
      </c>
      <c r="Z38" s="14">
        <f>AGR!Z38+MSE!Z38+OPS!Z38</f>
        <v>1810.4052770000001</v>
      </c>
      <c r="AA38" s="14">
        <f>AGR!AA38+MSE!AA38+OPS!AA38</f>
        <v>0</v>
      </c>
      <c r="AB38" s="14">
        <f>AGR!AB38+MSE!AB38+OPS!AB38</f>
        <v>0</v>
      </c>
      <c r="AC38" s="14">
        <f>AGR!AC38+MSE!AC38+OPS!AC38</f>
        <v>0</v>
      </c>
      <c r="AD38" s="14">
        <f>AGR!AD38+MSE!AD38+OPS!AD38</f>
        <v>0</v>
      </c>
      <c r="AE38" s="14">
        <f>AGR!AE38+MSE!AE38+OPS!AE38</f>
        <v>1664.70973914054</v>
      </c>
      <c r="AF38" s="14">
        <f>AGR!AF38+MSE!AF38+OPS!AF38</f>
        <v>990.14248585802409</v>
      </c>
      <c r="AG38" s="14">
        <f>AGR!AG38+MSE!AG38+OPS!AG38</f>
        <v>0</v>
      </c>
      <c r="AH38" s="14">
        <f>AGR!AH38+MSE!AH38+OPS!AH38</f>
        <v>0</v>
      </c>
      <c r="AI38" s="14">
        <f>AGR!AI38+MSE!AI38+OPS!AI38</f>
        <v>0</v>
      </c>
      <c r="AJ38" s="14">
        <f>AGR!AJ38+MSE!AJ38+OPS!AJ38</f>
        <v>0</v>
      </c>
      <c r="AK38" s="14">
        <f t="shared" si="0"/>
        <v>97948.281096577964</v>
      </c>
      <c r="AL38" s="14">
        <f>AGR!AL38+MSE!AL38+OPS!AL38</f>
        <v>1600.9992875037806</v>
      </c>
      <c r="AM38" s="14">
        <f t="shared" si="1"/>
        <v>1600.9992875037806</v>
      </c>
      <c r="AN38" s="14">
        <f>AGR!AN38+MSE!AO38+OPS!AN38</f>
        <v>0</v>
      </c>
      <c r="AO38" s="14">
        <f>AGR!AO38+MSE!AP38+OPS!AO38</f>
        <v>0</v>
      </c>
      <c r="AP38" s="14">
        <f>AGR!AP38+MSE!AQ38+OPS!AP38</f>
        <v>26383.587814068069</v>
      </c>
      <c r="AQ38" s="14">
        <f t="shared" si="2"/>
        <v>26383.587814068069</v>
      </c>
      <c r="AR38" s="14">
        <f t="shared" si="3"/>
        <v>125932.86819814982</v>
      </c>
      <c r="AS38" s="17" t="s">
        <v>78</v>
      </c>
    </row>
    <row r="39" spans="1:45" ht="17.100000000000001" customHeight="1" x14ac:dyDescent="0.25">
      <c r="A39" s="14" t="s">
        <v>79</v>
      </c>
      <c r="B39" s="14">
        <f>AGR!B39+MSE!B39+OPS!B39</f>
        <v>17760.709213356091</v>
      </c>
      <c r="C39" s="14">
        <f>AGR!C39+MSE!C39+OPS!C39</f>
        <v>30425.951990599999</v>
      </c>
      <c r="D39" s="14">
        <f>AGR!D39+MSE!D39+OPS!D39</f>
        <v>18086.254834115833</v>
      </c>
      <c r="E39" s="14">
        <f>AGR!E39+MSE!E39+OPS!E39</f>
        <v>15675.691985626352</v>
      </c>
      <c r="F39" s="14">
        <f>AGR!F39+MSE!F39+OPS!F39</f>
        <v>1432.1876237015997</v>
      </c>
      <c r="G39" s="14">
        <f>AGR!G39+MSE!G39+OPS!G39</f>
        <v>2272.5848357572909</v>
      </c>
      <c r="H39" s="14">
        <f>AGR!H39+MSE!H39+OPS!H39</f>
        <v>709.87138301697269</v>
      </c>
      <c r="I39" s="14">
        <f>AGR!I39+MSE!I39+OPS!I39</f>
        <v>10527.680231307819</v>
      </c>
      <c r="J39" s="14">
        <f>AGR!J39+MSE!J39+OPS!J39</f>
        <v>8063.5800813039205</v>
      </c>
      <c r="K39" s="14">
        <f>AGR!K39+MSE!K39+OPS!K39</f>
        <v>777.419983</v>
      </c>
      <c r="L39" s="14">
        <f>AGR!L39+MSE!L39+OPS!L39</f>
        <v>795.32871999999998</v>
      </c>
      <c r="M39" s="14">
        <f>AGR!M39+MSE!M39+OPS!M39</f>
        <v>0</v>
      </c>
      <c r="N39" s="14">
        <f>AGR!N39+MSE!N39+OPS!N39</f>
        <v>731.52475265810892</v>
      </c>
      <c r="O39" s="14">
        <f>AGR!O39+MSE!O39+OPS!O39</f>
        <v>617.53072772023961</v>
      </c>
      <c r="P39" s="14">
        <f>AGR!P39+MSE!P39+OPS!P39</f>
        <v>665.94055530885953</v>
      </c>
      <c r="Q39" s="14">
        <f>AGR!Q39+MSE!Q39+OPS!Q39</f>
        <v>1259.9163467853002</v>
      </c>
      <c r="R39" s="14">
        <f>AGR!R39+MSE!R39+OPS!R39</f>
        <v>0</v>
      </c>
      <c r="S39" s="14">
        <f>AGR!S39+MSE!S39+OPS!S39</f>
        <v>842.5106721824975</v>
      </c>
      <c r="T39" s="14">
        <f>AGR!T39+MSE!T39+OPS!T39</f>
        <v>3027.3735069692634</v>
      </c>
      <c r="U39" s="14">
        <f>AGR!U39+MSE!U39+OPS!U39</f>
        <v>0</v>
      </c>
      <c r="V39" s="14">
        <f>AGR!V39+MSE!V39+OPS!V39</f>
        <v>631.11035200713445</v>
      </c>
      <c r="W39" s="14">
        <f>AGR!W39+MSE!W39+OPS!W39</f>
        <v>0</v>
      </c>
      <c r="X39" s="14">
        <f>AGR!X39+MSE!X39+OPS!X39</f>
        <v>0</v>
      </c>
      <c r="Y39" s="14">
        <f>AGR!Y39+MSE!Y39+OPS!Y39</f>
        <v>0</v>
      </c>
      <c r="Z39" s="14">
        <f>AGR!Z39+MSE!Z39+OPS!Z39</f>
        <v>752.98269920000007</v>
      </c>
      <c r="AA39" s="14">
        <f>AGR!AA39+MSE!AA39+OPS!AA39</f>
        <v>0</v>
      </c>
      <c r="AB39" s="14">
        <f>AGR!AB39+MSE!AB39+OPS!AB39</f>
        <v>0</v>
      </c>
      <c r="AC39" s="14">
        <f>AGR!AC39+MSE!AC39+OPS!AC39</f>
        <v>0</v>
      </c>
      <c r="AD39" s="14">
        <f>AGR!AD39+MSE!AD39+OPS!AD39</f>
        <v>0</v>
      </c>
      <c r="AE39" s="14">
        <f>AGR!AE39+MSE!AE39+OPS!AE39</f>
        <v>843.66665489953334</v>
      </c>
      <c r="AF39" s="14">
        <f>AGR!AF39+MSE!AF39+OPS!AF39</f>
        <v>337.49073450740195</v>
      </c>
      <c r="AG39" s="14">
        <f>AGR!AG39+MSE!AG39+OPS!AG39</f>
        <v>863.59918713089382</v>
      </c>
      <c r="AH39" s="14">
        <f>AGR!AH39+MSE!AH39+OPS!AH39</f>
        <v>0</v>
      </c>
      <c r="AI39" s="14">
        <f>AGR!AI39+MSE!AI39+OPS!AI39</f>
        <v>0</v>
      </c>
      <c r="AJ39" s="14">
        <f>AGR!AJ39+MSE!AJ39+OPS!AJ39</f>
        <v>0</v>
      </c>
      <c r="AK39" s="14">
        <f t="shared" si="0"/>
        <v>117100.90707115512</v>
      </c>
      <c r="AL39" s="14">
        <f>AGR!AL39+MSE!AL39+OPS!AL39</f>
        <v>3392.689571534288</v>
      </c>
      <c r="AM39" s="14">
        <f t="shared" si="1"/>
        <v>3392.689571534288</v>
      </c>
      <c r="AN39" s="14">
        <f>AGR!AN39+MSE!AO39+OPS!AN39</f>
        <v>0</v>
      </c>
      <c r="AO39" s="14">
        <f>AGR!AO39+MSE!AP39+OPS!AO39</f>
        <v>0</v>
      </c>
      <c r="AP39" s="14">
        <f>AGR!AP39+MSE!AQ39+OPS!AP39</f>
        <v>47563.352118472503</v>
      </c>
      <c r="AQ39" s="14">
        <f t="shared" si="2"/>
        <v>47563.352118472503</v>
      </c>
      <c r="AR39" s="14">
        <f t="shared" si="3"/>
        <v>168056.94876116191</v>
      </c>
      <c r="AS39" s="17" t="s">
        <v>79</v>
      </c>
    </row>
    <row r="40" spans="1:45" ht="17.100000000000001" customHeight="1" x14ac:dyDescent="0.25">
      <c r="A40" s="14" t="s">
        <v>80</v>
      </c>
      <c r="B40" s="14">
        <f>AGR!B40+MSE!B40+OPS!B40</f>
        <v>18732.718224235199</v>
      </c>
      <c r="C40" s="14">
        <f>AGR!C40+MSE!C40+OPS!C40</f>
        <v>16816.092621733369</v>
      </c>
      <c r="D40" s="14">
        <f>AGR!D40+MSE!D40+OPS!D40</f>
        <v>7530.237815839685</v>
      </c>
      <c r="E40" s="14">
        <f>AGR!E40+MSE!E40+OPS!E40</f>
        <v>1144.7055361444843</v>
      </c>
      <c r="F40" s="14">
        <f>AGR!F40+MSE!F40+OPS!F40</f>
        <v>975.492873560303</v>
      </c>
      <c r="G40" s="14">
        <f>AGR!G40+MSE!G40+OPS!G40</f>
        <v>846.52000313853478</v>
      </c>
      <c r="H40" s="14">
        <f>AGR!H40+MSE!H40+OPS!H40</f>
        <v>688.97489552000002</v>
      </c>
      <c r="I40" s="14">
        <f>AGR!I40+MSE!I40+OPS!I40</f>
        <v>6038.3041910588727</v>
      </c>
      <c r="J40" s="14">
        <f>AGR!J40+MSE!J40+OPS!J40</f>
        <v>0</v>
      </c>
      <c r="K40" s="14">
        <f>AGR!K40+MSE!K40+OPS!K40</f>
        <v>0</v>
      </c>
      <c r="L40" s="14">
        <f>AGR!L40+MSE!L40+OPS!L40</f>
        <v>0</v>
      </c>
      <c r="M40" s="14">
        <f>AGR!M40+MSE!M40+OPS!M40</f>
        <v>0</v>
      </c>
      <c r="N40" s="14">
        <f>AGR!N40+MSE!N40+OPS!N40</f>
        <v>0</v>
      </c>
      <c r="O40" s="14">
        <f>AGR!O40+MSE!O40+OPS!O40</f>
        <v>0</v>
      </c>
      <c r="P40" s="14">
        <f>AGR!P40+MSE!P40+OPS!P40</f>
        <v>0</v>
      </c>
      <c r="Q40" s="14">
        <f>AGR!Q40+MSE!Q40+OPS!Q40</f>
        <v>0</v>
      </c>
      <c r="R40" s="14">
        <f>AGR!R40+MSE!R40+OPS!R40</f>
        <v>0</v>
      </c>
      <c r="S40" s="14">
        <f>AGR!S40+MSE!S40+OPS!S40</f>
        <v>0</v>
      </c>
      <c r="T40" s="14">
        <f>AGR!T40+MSE!T40+OPS!T40</f>
        <v>2097.5334297934037</v>
      </c>
      <c r="U40" s="14">
        <f>AGR!U40+MSE!U40+OPS!U40</f>
        <v>0</v>
      </c>
      <c r="V40" s="14">
        <f>AGR!V40+MSE!V40+OPS!V40</f>
        <v>0</v>
      </c>
      <c r="W40" s="14">
        <f>AGR!W40+MSE!W40+OPS!W40</f>
        <v>0</v>
      </c>
      <c r="X40" s="14">
        <f>AGR!X40+MSE!X40+OPS!X40</f>
        <v>0</v>
      </c>
      <c r="Y40" s="14">
        <f>AGR!Y40+MSE!Y40+OPS!Y40</f>
        <v>0</v>
      </c>
      <c r="Z40" s="14">
        <f>AGR!Z40+MSE!Z40+OPS!Z40</f>
        <v>397.66435999999999</v>
      </c>
      <c r="AA40" s="14">
        <f>AGR!AA40+MSE!AA40+OPS!AA40</f>
        <v>0</v>
      </c>
      <c r="AB40" s="14">
        <f>AGR!AB40+MSE!AB40+OPS!AB40</f>
        <v>0</v>
      </c>
      <c r="AC40" s="14">
        <f>AGR!AC40+MSE!AC40+OPS!AC40</f>
        <v>0</v>
      </c>
      <c r="AD40" s="14">
        <f>AGR!AD40+MSE!AD40+OPS!AD40</f>
        <v>0</v>
      </c>
      <c r="AE40" s="14">
        <f>AGR!AE40+MSE!AE40+OPS!AE40</f>
        <v>497.66435999999999</v>
      </c>
      <c r="AF40" s="14">
        <f>AGR!AF40+MSE!AF40+OPS!AF40</f>
        <v>921.07069105960306</v>
      </c>
      <c r="AG40" s="14">
        <f>AGR!AG40+MSE!AG40+OPS!AG40</f>
        <v>0</v>
      </c>
      <c r="AH40" s="14">
        <f>AGR!AH40+MSE!AH40+OPS!AH40</f>
        <v>0</v>
      </c>
      <c r="AI40" s="14">
        <f>AGR!AI40+MSE!AI40+OPS!AI40</f>
        <v>0</v>
      </c>
      <c r="AJ40" s="14">
        <f>AGR!AJ40+MSE!AJ40+OPS!AJ40</f>
        <v>0</v>
      </c>
      <c r="AK40" s="14">
        <f t="shared" si="0"/>
        <v>56686.979002083455</v>
      </c>
      <c r="AL40" s="14">
        <f>AGR!AL40+MSE!AL40+OPS!AL40</f>
        <v>0</v>
      </c>
      <c r="AM40" s="14">
        <f t="shared" si="1"/>
        <v>0</v>
      </c>
      <c r="AN40" s="14">
        <f>AGR!AN40+MSE!AO40+OPS!AN40</f>
        <v>0</v>
      </c>
      <c r="AO40" s="14">
        <f>AGR!AO40+MSE!AP40+OPS!AO40</f>
        <v>0</v>
      </c>
      <c r="AP40" s="14">
        <f>AGR!AP40+MSE!AQ40+OPS!AP40</f>
        <v>29352.143861992787</v>
      </c>
      <c r="AQ40" s="14">
        <f t="shared" si="2"/>
        <v>29352.143861992787</v>
      </c>
      <c r="AR40" s="14">
        <f t="shared" si="3"/>
        <v>86039.122864076242</v>
      </c>
      <c r="AS40" s="17" t="s">
        <v>80</v>
      </c>
    </row>
    <row r="41" spans="1:45" ht="17.100000000000001" customHeight="1" x14ac:dyDescent="0.25">
      <c r="A41" s="14" t="s">
        <v>81</v>
      </c>
      <c r="B41" s="14">
        <f>AGR!B41+MSE!B41+OPS!B41</f>
        <v>16341.382527600001</v>
      </c>
      <c r="C41" s="14">
        <f>AGR!C41+MSE!C41+OPS!C41</f>
        <v>26102.251544270239</v>
      </c>
      <c r="D41" s="14">
        <f>AGR!D41+MSE!D41+OPS!D41</f>
        <v>2659.2738471369912</v>
      </c>
      <c r="E41" s="14">
        <f>AGR!E41+MSE!E41+OPS!E41</f>
        <v>9918.6821672004971</v>
      </c>
      <c r="F41" s="14">
        <f>AGR!F41+MSE!F41+OPS!F41</f>
        <v>3151.7492658547176</v>
      </c>
      <c r="G41" s="14">
        <f>AGR!G41+MSE!G41+OPS!G41</f>
        <v>1859.6982176111012</v>
      </c>
      <c r="H41" s="14">
        <f>AGR!H41+MSE!H41+OPS!H41</f>
        <v>582.39474969120045</v>
      </c>
      <c r="I41" s="14">
        <f>AGR!I41+MSE!I41+OPS!I41</f>
        <v>8378.8056589689731</v>
      </c>
      <c r="J41" s="14">
        <f>AGR!J41+MSE!J41+OPS!J41</f>
        <v>8344.0174090716009</v>
      </c>
      <c r="K41" s="14">
        <f>AGR!K41+MSE!K41+OPS!K41</f>
        <v>0</v>
      </c>
      <c r="L41" s="14">
        <f>AGR!L41+MSE!L41+OPS!L41</f>
        <v>695.32871999999998</v>
      </c>
      <c r="M41" s="14">
        <f>AGR!M41+MSE!M41+OPS!M41</f>
        <v>0</v>
      </c>
      <c r="N41" s="14">
        <f>AGR!N41+MSE!N41+OPS!N41</f>
        <v>2158.8183387088102</v>
      </c>
      <c r="O41" s="14">
        <f>AGR!O41+MSE!O41+OPS!O41</f>
        <v>403.0815910156233</v>
      </c>
      <c r="P41" s="14">
        <f>AGR!P41+MSE!P41+OPS!P41</f>
        <v>730.32871999999998</v>
      </c>
      <c r="Q41" s="14">
        <f>AGR!Q41+MSE!Q41+OPS!Q41</f>
        <v>2741.9352749106802</v>
      </c>
      <c r="R41" s="14">
        <f>AGR!R41+MSE!R41+OPS!R41</f>
        <v>0</v>
      </c>
      <c r="S41" s="14">
        <f>AGR!S41+MSE!S41+OPS!S41</f>
        <v>3443.8610128361115</v>
      </c>
      <c r="T41" s="14">
        <f>AGR!T41+MSE!T41+OPS!T41</f>
        <v>1230.2578920127073</v>
      </c>
      <c r="U41" s="14">
        <f>AGR!U41+MSE!U41+OPS!U41</f>
        <v>1001.2866293727411</v>
      </c>
      <c r="V41" s="14">
        <f>AGR!V41+MSE!V41+OPS!V41</f>
        <v>463.56701002398927</v>
      </c>
      <c r="W41" s="14">
        <f>AGR!W41+MSE!W41+OPS!W41</f>
        <v>0</v>
      </c>
      <c r="X41" s="14">
        <f>AGR!X41+MSE!X41+OPS!X41</f>
        <v>0</v>
      </c>
      <c r="Y41" s="14">
        <f>AGR!Y41+MSE!Y41+OPS!Y41</f>
        <v>0</v>
      </c>
      <c r="Z41" s="14">
        <f>AGR!Z41+MSE!Z41+OPS!Z41</f>
        <v>677.82136700000001</v>
      </c>
      <c r="AA41" s="14">
        <f>AGR!AA41+MSE!AA41+OPS!AA41</f>
        <v>0</v>
      </c>
      <c r="AB41" s="14">
        <f>AGR!AB41+MSE!AB41+OPS!AB41</f>
        <v>0</v>
      </c>
      <c r="AC41" s="14">
        <f>AGR!AC41+MSE!AC41+OPS!AC41</f>
        <v>0</v>
      </c>
      <c r="AD41" s="14">
        <f>AGR!AD41+MSE!AD41+OPS!AD41</f>
        <v>0</v>
      </c>
      <c r="AE41" s="14">
        <f>AGR!AE41+MSE!AE41+OPS!AE41</f>
        <v>5905.4576132000002</v>
      </c>
      <c r="AF41" s="14">
        <f>AGR!AF41+MSE!AF41+OPS!AF41</f>
        <v>298.30151668200136</v>
      </c>
      <c r="AG41" s="14">
        <f>AGR!AG41+MSE!AG41+OPS!AG41</f>
        <v>990.68987900000002</v>
      </c>
      <c r="AH41" s="14">
        <f>AGR!AH41+MSE!AH41+OPS!AH41</f>
        <v>0</v>
      </c>
      <c r="AI41" s="14">
        <f>AGR!AI41+MSE!AI41+OPS!AI41</f>
        <v>0</v>
      </c>
      <c r="AJ41" s="14">
        <f>AGR!AJ41+MSE!AJ41+OPS!AJ41</f>
        <v>0</v>
      </c>
      <c r="AK41" s="14">
        <f t="shared" si="0"/>
        <v>98078.990952167995</v>
      </c>
      <c r="AL41" s="14">
        <f>AGR!AL41+MSE!AL41+OPS!AL41</f>
        <v>964.08708026434738</v>
      </c>
      <c r="AM41" s="14">
        <f t="shared" si="1"/>
        <v>964.08708026434738</v>
      </c>
      <c r="AN41" s="14">
        <f>AGR!AN41+MSE!AO41+OPS!AN41</f>
        <v>0</v>
      </c>
      <c r="AO41" s="14">
        <f>AGR!AO41+MSE!AP41+OPS!AO41</f>
        <v>0</v>
      </c>
      <c r="AP41" s="14">
        <f>AGR!AP41+MSE!AQ41+OPS!AP41</f>
        <v>42034.248557564912</v>
      </c>
      <c r="AQ41" s="14">
        <f t="shared" si="2"/>
        <v>42034.248557564912</v>
      </c>
      <c r="AR41" s="14">
        <f t="shared" si="3"/>
        <v>141077.32658999725</v>
      </c>
      <c r="AS41" s="17" t="s">
        <v>81</v>
      </c>
    </row>
    <row r="42" spans="1:45" ht="17.100000000000001" customHeight="1" x14ac:dyDescent="0.25">
      <c r="A42" s="14" t="s">
        <v>82</v>
      </c>
      <c r="B42" s="14">
        <f>AGR!B42+MSE!B42+OPS!B42</f>
        <v>44060</v>
      </c>
      <c r="C42" s="14">
        <f>AGR!C42+MSE!C42+OPS!C42</f>
        <v>50167.486594599999</v>
      </c>
      <c r="D42" s="14">
        <f>AGR!D42+MSE!D42+OPS!D42</f>
        <v>17075.433824600001</v>
      </c>
      <c r="E42" s="14">
        <f>AGR!E42+MSE!E42+OPS!E42</f>
        <v>9391.6165863718397</v>
      </c>
      <c r="F42" s="14">
        <f>AGR!F42+MSE!F42+OPS!F42</f>
        <v>2293.9891870000001</v>
      </c>
      <c r="G42" s="14">
        <f>AGR!G42+MSE!G42+OPS!G42</f>
        <v>3629.5453235987961</v>
      </c>
      <c r="H42" s="14">
        <f>AGR!H42+MSE!H42+OPS!H42</f>
        <v>4351.6260568384005</v>
      </c>
      <c r="I42" s="14">
        <f>AGR!I42+MSE!I42+OPS!I42</f>
        <v>8935.9269038000002</v>
      </c>
      <c r="J42" s="14">
        <f>AGR!J42+MSE!J42+OPS!J42</f>
        <v>4776.9131878377593</v>
      </c>
      <c r="K42" s="14">
        <f>AGR!K42+MSE!K42+OPS!K42</f>
        <v>0</v>
      </c>
      <c r="L42" s="14">
        <f>AGR!L42+MSE!L42+OPS!L42</f>
        <v>150</v>
      </c>
      <c r="M42" s="14">
        <f>AGR!M42+MSE!M42+OPS!M42</f>
        <v>0</v>
      </c>
      <c r="N42" s="14">
        <f>AGR!N42+MSE!N42+OPS!N42</f>
        <v>933</v>
      </c>
      <c r="O42" s="14">
        <f>AGR!O42+MSE!O42+OPS!O42</f>
        <v>2080.0614188</v>
      </c>
      <c r="P42" s="14">
        <f>AGR!P42+MSE!P42+OPS!P42</f>
        <v>635.63451580000003</v>
      </c>
      <c r="Q42" s="14">
        <f>AGR!Q42+MSE!Q42+OPS!Q42</f>
        <v>300</v>
      </c>
      <c r="R42" s="14">
        <f>AGR!R42+MSE!R42+OPS!R42</f>
        <v>0</v>
      </c>
      <c r="S42" s="14">
        <f>AGR!S42+MSE!S42+OPS!S42</f>
        <v>300</v>
      </c>
      <c r="T42" s="14">
        <f>AGR!T42+MSE!T42+OPS!T42</f>
        <v>895.06124423999995</v>
      </c>
      <c r="U42" s="14">
        <f>AGR!U42+MSE!U42+OPS!U42</f>
        <v>100</v>
      </c>
      <c r="V42" s="14">
        <f>AGR!V42+MSE!V42+OPS!V42</f>
        <v>709.70242240000005</v>
      </c>
      <c r="W42" s="14">
        <f>AGR!W42+MSE!W42+OPS!W42</f>
        <v>0</v>
      </c>
      <c r="X42" s="14">
        <f>AGR!X42+MSE!X42+OPS!X42</f>
        <v>0</v>
      </c>
      <c r="Y42" s="14">
        <f>AGR!Y42+MSE!Y42+OPS!Y42</f>
        <v>0</v>
      </c>
      <c r="Z42" s="14">
        <f>AGR!Z42+MSE!Z42+OPS!Z42</f>
        <v>799.28633239999999</v>
      </c>
      <c r="AA42" s="14">
        <f>AGR!AA42+MSE!AA42+OPS!AA42</f>
        <v>0</v>
      </c>
      <c r="AB42" s="14">
        <f>AGR!AB42+MSE!AB42+OPS!AB42</f>
        <v>0</v>
      </c>
      <c r="AC42" s="14">
        <f>AGR!AC42+MSE!AC42+OPS!AC42</f>
        <v>0</v>
      </c>
      <c r="AD42" s="14">
        <f>AGR!AD42+MSE!AD42+OPS!AD42</f>
        <v>0</v>
      </c>
      <c r="AE42" s="14">
        <f>AGR!AE42+MSE!AE42+OPS!AE42</f>
        <v>2036.9571802</v>
      </c>
      <c r="AF42" s="14">
        <f>AGR!AF42+MSE!AF42+OPS!AF42</f>
        <v>1439.8062288000001</v>
      </c>
      <c r="AG42" s="14">
        <f>AGR!AG42+MSE!AG42+OPS!AG42</f>
        <v>100</v>
      </c>
      <c r="AH42" s="14">
        <f>AGR!AH42+MSE!AH42+OPS!AH42</f>
        <v>0</v>
      </c>
      <c r="AI42" s="14">
        <f>AGR!AI42+MSE!AI42+OPS!AI42</f>
        <v>0</v>
      </c>
      <c r="AJ42" s="14">
        <f>AGR!AJ42+MSE!AJ42+OPS!AJ42</f>
        <v>0</v>
      </c>
      <c r="AK42" s="14">
        <f t="shared" si="0"/>
        <v>155162.04700728678</v>
      </c>
      <c r="AL42" s="14">
        <f>AGR!AL42+MSE!AL42+OPS!AL42</f>
        <v>3583</v>
      </c>
      <c r="AM42" s="14">
        <f t="shared" si="1"/>
        <v>3583</v>
      </c>
      <c r="AN42" s="14">
        <f>AGR!AN42+MSE!AO42+OPS!AN42</f>
        <v>0</v>
      </c>
      <c r="AO42" s="14">
        <f>AGR!AO42+MSE!AP42+OPS!AO42</f>
        <v>0</v>
      </c>
      <c r="AP42" s="14">
        <f>AGR!AP42+MSE!AQ42+OPS!AP42</f>
        <v>110513.0224</v>
      </c>
      <c r="AQ42" s="14">
        <f t="shared" si="2"/>
        <v>110513.0224</v>
      </c>
      <c r="AR42" s="14">
        <f t="shared" si="3"/>
        <v>269258.06940728676</v>
      </c>
      <c r="AS42" s="17" t="s">
        <v>82</v>
      </c>
    </row>
    <row r="43" spans="1:45" ht="17.100000000000001" customHeight="1" x14ac:dyDescent="0.25">
      <c r="A43" s="14" t="s">
        <v>88</v>
      </c>
      <c r="B43" s="14">
        <f>AGR!B43+MSE!B43+OPS!B43</f>
        <v>1016193.6005217799</v>
      </c>
      <c r="C43" s="14">
        <f>AGR!C43+MSE!C43+OPS!C43</f>
        <v>623198.02995325392</v>
      </c>
      <c r="D43" s="14">
        <f>AGR!D43+MSE!D43+OPS!D43</f>
        <v>694627.42221919657</v>
      </c>
      <c r="E43" s="14">
        <f>AGR!E43+MSE!E43+OPS!E43</f>
        <v>182546.64932839439</v>
      </c>
      <c r="F43" s="14">
        <f>AGR!F43+MSE!F43+OPS!F43</f>
        <v>280494.90548391716</v>
      </c>
      <c r="G43" s="14">
        <f>AGR!G43+MSE!G43+OPS!G43</f>
        <v>195028.33652849146</v>
      </c>
      <c r="H43" s="14">
        <f>AGR!H43+MSE!H43+OPS!H43</f>
        <v>132233.41876683597</v>
      </c>
      <c r="I43" s="14">
        <f>AGR!I43+MSE!I43+OPS!I43</f>
        <v>305428.78239525878</v>
      </c>
      <c r="J43" s="14">
        <f>AGR!J43+MSE!J43+OPS!J43</f>
        <v>268460.922273929</v>
      </c>
      <c r="K43" s="14">
        <f>AGR!K43+MSE!K43+OPS!K43</f>
        <v>18271.296977405706</v>
      </c>
      <c r="L43" s="14">
        <f>AGR!L43+MSE!L43+OPS!L43</f>
        <v>11730.876117135273</v>
      </c>
      <c r="M43" s="14">
        <f>AGR!M43+MSE!M43+OPS!M43</f>
        <v>13236.472431058986</v>
      </c>
      <c r="N43" s="14">
        <f>AGR!N43+MSE!N43+OPS!N43</f>
        <v>24190.523627744984</v>
      </c>
      <c r="O43" s="14">
        <f>AGR!O43+MSE!O43+OPS!O43</f>
        <v>53780.788047051356</v>
      </c>
      <c r="P43" s="14">
        <f>AGR!P43+MSE!P43+OPS!P43</f>
        <v>43385.82542519948</v>
      </c>
      <c r="Q43" s="14">
        <f>AGR!Q43+MSE!Q43+OPS!Q43</f>
        <v>38981.242251165088</v>
      </c>
      <c r="R43" s="14">
        <f>AGR!R43+MSE!R43+OPS!R43</f>
        <v>7306.1748149951036</v>
      </c>
      <c r="S43" s="14">
        <f>AGR!S43+MSE!S43+OPS!S43</f>
        <v>56614.549119983029</v>
      </c>
      <c r="T43" s="14">
        <f>AGR!T43+MSE!T43+OPS!T43</f>
        <v>113821.77328253284</v>
      </c>
      <c r="U43" s="14">
        <f>AGR!U43+MSE!U43+OPS!U43</f>
        <v>16162.686255674256</v>
      </c>
      <c r="V43" s="14">
        <f>AGR!V43+MSE!V43+OPS!V43</f>
        <v>30539.001982528793</v>
      </c>
      <c r="W43" s="14">
        <f>AGR!W43+MSE!W43+OPS!W43</f>
        <v>9496.1506691807626</v>
      </c>
      <c r="X43" s="14">
        <f>AGR!X43+MSE!X43+OPS!X43</f>
        <v>3332.1756059999998</v>
      </c>
      <c r="Y43" s="14">
        <f>AGR!Y43+MSE!Y43+OPS!Y43</f>
        <v>656.58780300000001</v>
      </c>
      <c r="Z43" s="14">
        <f>AGR!Z43+MSE!Z43+OPS!Z43</f>
        <v>58385.59628477988</v>
      </c>
      <c r="AA43" s="14">
        <f>AGR!AA43+MSE!AA43+OPS!AA43</f>
        <v>3591.5103835180271</v>
      </c>
      <c r="AB43" s="14">
        <f>AGR!AB43+MSE!AB43+OPS!AB43</f>
        <v>798.58780300000001</v>
      </c>
      <c r="AC43" s="14">
        <f>AGR!AC43+MSE!AC43+OPS!AC43</f>
        <v>798.58780300000001</v>
      </c>
      <c r="AD43" s="14">
        <f>AGR!AD43+MSE!AD43+OPS!AD43</f>
        <v>1313.175606</v>
      </c>
      <c r="AE43" s="14">
        <f>AGR!AE43+MSE!AE43+OPS!AE43</f>
        <v>58863.429412255711</v>
      </c>
      <c r="AF43" s="14">
        <f>AGR!AF43+MSE!AF43+OPS!AF43</f>
        <v>41184.890041288832</v>
      </c>
      <c r="AG43" s="14">
        <f>AGR!AG43+MSE!AG43+OPS!AG43</f>
        <v>15254.984869419279</v>
      </c>
      <c r="AH43" s="14">
        <f>AGR!AH43+MSE!AH43+OPS!AH43</f>
        <v>798.58780300000001</v>
      </c>
      <c r="AI43" s="14">
        <f>AGR!AI43+MSE!AI43+OPS!AI43</f>
        <v>1983.1470506869732</v>
      </c>
      <c r="AJ43" s="14">
        <f>AGR!AJ43+MSE!AJ43+OPS!AJ43</f>
        <v>656.58780300000001</v>
      </c>
      <c r="AK43" s="14">
        <f t="shared" si="0"/>
        <v>4323347.276741663</v>
      </c>
      <c r="AL43" s="14">
        <f>AGR!AL43+MSE!AL43+OPS!AL43</f>
        <v>100000.21499654801</v>
      </c>
      <c r="AM43" s="14">
        <f t="shared" si="1"/>
        <v>100000.21499654801</v>
      </c>
      <c r="AN43" s="14">
        <f>AGR!AN43+MSE!AO43+OPS!AN43</f>
        <v>523770.79227549717</v>
      </c>
      <c r="AO43" s="14">
        <f>AGR!AO43+MSE!AP43+OPS!AO43</f>
        <v>232752.08800507229</v>
      </c>
      <c r="AP43" s="14">
        <f>AGR!AP43+MSE!AQ43+OPS!AP43</f>
        <v>1020126.9830473737</v>
      </c>
      <c r="AQ43" s="14">
        <f t="shared" si="2"/>
        <v>1776649.8633279433</v>
      </c>
      <c r="AR43" s="14">
        <f t="shared" si="3"/>
        <v>6199997.3550661542</v>
      </c>
      <c r="AS43" s="14"/>
    </row>
    <row r="44" spans="1:45" x14ac:dyDescent="0.2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20"/>
      <c r="AS44" s="19"/>
    </row>
    <row r="45" spans="1:45" x14ac:dyDescent="0.25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20"/>
      <c r="AS45" s="19"/>
    </row>
  </sheetData>
  <mergeCells count="2">
    <mergeCell ref="A1:AO3"/>
    <mergeCell ref="AP1:AR3"/>
  </mergeCells>
  <pageMargins left="0.25" right="0.25" top="0.75" bottom="0.75" header="0.3" footer="0.3"/>
  <pageSetup paperSize="190" scale="56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49"/>
  <sheetViews>
    <sheetView workbookViewId="0">
      <selection activeCell="S6" sqref="S6"/>
    </sheetView>
  </sheetViews>
  <sheetFormatPr defaultColWidth="7.85546875" defaultRowHeight="15" x14ac:dyDescent="0.25"/>
  <cols>
    <col min="1" max="1" width="14.140625" style="39" bestFit="1" customWidth="1"/>
    <col min="2" max="5" width="6.140625" style="39" bestFit="1" customWidth="1"/>
    <col min="6" max="6" width="6" style="39" customWidth="1"/>
    <col min="7" max="8" width="5.28515625" style="39" bestFit="1" customWidth="1"/>
    <col min="9" max="10" width="6.140625" style="39" bestFit="1" customWidth="1"/>
    <col min="11" max="14" width="4.42578125" style="39" bestFit="1" customWidth="1"/>
    <col min="15" max="17" width="5.28515625" style="39" bestFit="1" customWidth="1"/>
    <col min="18" max="18" width="5" style="39" bestFit="1" customWidth="1"/>
    <col min="19" max="20" width="5.28515625" style="39" bestFit="1" customWidth="1"/>
    <col min="21" max="21" width="5" style="39" bestFit="1" customWidth="1"/>
    <col min="22" max="22" width="5.28515625" style="39" bestFit="1" customWidth="1"/>
    <col min="23" max="23" width="5" style="39" customWidth="1"/>
    <col min="24" max="25" width="4.42578125" style="39" bestFit="1" customWidth="1"/>
    <col min="26" max="26" width="5.28515625" style="39" bestFit="1" customWidth="1"/>
    <col min="27" max="30" width="4.42578125" style="39" bestFit="1" customWidth="1"/>
    <col min="31" max="33" width="5.28515625" style="39" bestFit="1" customWidth="1"/>
    <col min="34" max="36" width="4.42578125" style="39" bestFit="1" customWidth="1"/>
    <col min="37" max="37" width="7" style="39" bestFit="1" customWidth="1"/>
    <col min="38" max="39" width="3.28515625" style="39" bestFit="1" customWidth="1"/>
    <col min="40" max="41" width="5" style="39" bestFit="1" customWidth="1"/>
    <col min="42" max="42" width="4.42578125" style="39" bestFit="1" customWidth="1"/>
    <col min="43" max="43" width="5.28515625" style="39" bestFit="1" customWidth="1"/>
    <col min="44" max="44" width="7" style="39" bestFit="1" customWidth="1"/>
    <col min="45" max="45" width="11.85546875" style="41" bestFit="1" customWidth="1"/>
    <col min="46" max="254" width="7.85546875" style="39" customWidth="1"/>
    <col min="255" max="255" width="7.85546875" style="35"/>
    <col min="256" max="256" width="9.85546875" style="35" customWidth="1"/>
    <col min="257" max="258" width="6.28515625" style="35" customWidth="1"/>
    <col min="259" max="259" width="6.85546875" style="35" customWidth="1"/>
    <col min="260" max="260" width="7.140625" style="35" customWidth="1"/>
    <col min="261" max="261" width="6" style="35" customWidth="1"/>
    <col min="262" max="263" width="5.85546875" style="35" customWidth="1"/>
    <col min="264" max="264" width="6.85546875" style="35" customWidth="1"/>
    <col min="265" max="265" width="7" style="35" customWidth="1"/>
    <col min="266" max="269" width="4.7109375" style="35" customWidth="1"/>
    <col min="270" max="270" width="6" style="35" customWidth="1"/>
    <col min="271" max="271" width="6.42578125" style="35" customWidth="1"/>
    <col min="272" max="272" width="5.85546875" style="35" customWidth="1"/>
    <col min="273" max="273" width="4.85546875" style="35" customWidth="1"/>
    <col min="274" max="274" width="6" style="35" customWidth="1"/>
    <col min="275" max="275" width="6.5703125" style="35" customWidth="1"/>
    <col min="276" max="276" width="5.7109375" style="35" customWidth="1"/>
    <col min="277" max="277" width="6" style="35" customWidth="1"/>
    <col min="278" max="278" width="5" style="35" customWidth="1"/>
    <col min="279" max="279" width="4.85546875" style="35" customWidth="1"/>
    <col min="280" max="280" width="5.140625" style="35" customWidth="1"/>
    <col min="281" max="281" width="6.28515625" style="35" customWidth="1"/>
    <col min="282" max="282" width="5.140625" style="35" customWidth="1"/>
    <col min="283" max="283" width="5" style="35" customWidth="1"/>
    <col min="284" max="284" width="5.42578125" style="35" customWidth="1"/>
    <col min="285" max="285" width="5.85546875" style="35" customWidth="1"/>
    <col min="286" max="286" width="5.7109375" style="35" customWidth="1"/>
    <col min="287" max="287" width="6.28515625" style="35" customWidth="1"/>
    <col min="288" max="288" width="6.140625" style="35" customWidth="1"/>
    <col min="289" max="291" width="4.7109375" style="35" customWidth="1"/>
    <col min="292" max="292" width="8.28515625" style="35" customWidth="1"/>
    <col min="293" max="293" width="2.7109375" style="35" customWidth="1"/>
    <col min="294" max="294" width="3.140625" style="35" customWidth="1"/>
    <col min="295" max="295" width="2.85546875" style="35" customWidth="1"/>
    <col min="296" max="296" width="4.85546875" style="35" customWidth="1"/>
    <col min="297" max="297" width="4.7109375" style="35" customWidth="1"/>
    <col min="298" max="298" width="5.85546875" style="35" customWidth="1"/>
    <col min="299" max="299" width="6.7109375" style="35" customWidth="1"/>
    <col min="300" max="300" width="7.85546875" style="35" customWidth="1"/>
    <col min="301" max="301" width="11.85546875" style="35" bestFit="1" customWidth="1"/>
    <col min="302" max="510" width="7.85546875" style="35" customWidth="1"/>
    <col min="511" max="511" width="7.85546875" style="35"/>
    <col min="512" max="512" width="9.85546875" style="35" customWidth="1"/>
    <col min="513" max="514" width="6.28515625" style="35" customWidth="1"/>
    <col min="515" max="515" width="6.85546875" style="35" customWidth="1"/>
    <col min="516" max="516" width="7.140625" style="35" customWidth="1"/>
    <col min="517" max="517" width="6" style="35" customWidth="1"/>
    <col min="518" max="519" width="5.85546875" style="35" customWidth="1"/>
    <col min="520" max="520" width="6.85546875" style="35" customWidth="1"/>
    <col min="521" max="521" width="7" style="35" customWidth="1"/>
    <col min="522" max="525" width="4.7109375" style="35" customWidth="1"/>
    <col min="526" max="526" width="6" style="35" customWidth="1"/>
    <col min="527" max="527" width="6.42578125" style="35" customWidth="1"/>
    <col min="528" max="528" width="5.85546875" style="35" customWidth="1"/>
    <col min="529" max="529" width="4.85546875" style="35" customWidth="1"/>
    <col min="530" max="530" width="6" style="35" customWidth="1"/>
    <col min="531" max="531" width="6.5703125" style="35" customWidth="1"/>
    <col min="532" max="532" width="5.7109375" style="35" customWidth="1"/>
    <col min="533" max="533" width="6" style="35" customWidth="1"/>
    <col min="534" max="534" width="5" style="35" customWidth="1"/>
    <col min="535" max="535" width="4.85546875" style="35" customWidth="1"/>
    <col min="536" max="536" width="5.140625" style="35" customWidth="1"/>
    <col min="537" max="537" width="6.28515625" style="35" customWidth="1"/>
    <col min="538" max="538" width="5.140625" style="35" customWidth="1"/>
    <col min="539" max="539" width="5" style="35" customWidth="1"/>
    <col min="540" max="540" width="5.42578125" style="35" customWidth="1"/>
    <col min="541" max="541" width="5.85546875" style="35" customWidth="1"/>
    <col min="542" max="542" width="5.7109375" style="35" customWidth="1"/>
    <col min="543" max="543" width="6.28515625" style="35" customWidth="1"/>
    <col min="544" max="544" width="6.140625" style="35" customWidth="1"/>
    <col min="545" max="547" width="4.7109375" style="35" customWidth="1"/>
    <col min="548" max="548" width="8.28515625" style="35" customWidth="1"/>
    <col min="549" max="549" width="2.7109375" style="35" customWidth="1"/>
    <col min="550" max="550" width="3.140625" style="35" customWidth="1"/>
    <col min="551" max="551" width="2.85546875" style="35" customWidth="1"/>
    <col min="552" max="552" width="4.85546875" style="35" customWidth="1"/>
    <col min="553" max="553" width="4.7109375" style="35" customWidth="1"/>
    <col min="554" max="554" width="5.85546875" style="35" customWidth="1"/>
    <col min="555" max="555" width="6.7109375" style="35" customWidth="1"/>
    <col min="556" max="556" width="7.85546875" style="35" customWidth="1"/>
    <col min="557" max="557" width="11.85546875" style="35" bestFit="1" customWidth="1"/>
    <col min="558" max="766" width="7.85546875" style="35" customWidth="1"/>
    <col min="767" max="767" width="7.85546875" style="35"/>
    <col min="768" max="768" width="9.85546875" style="35" customWidth="1"/>
    <col min="769" max="770" width="6.28515625" style="35" customWidth="1"/>
    <col min="771" max="771" width="6.85546875" style="35" customWidth="1"/>
    <col min="772" max="772" width="7.140625" style="35" customWidth="1"/>
    <col min="773" max="773" width="6" style="35" customWidth="1"/>
    <col min="774" max="775" width="5.85546875" style="35" customWidth="1"/>
    <col min="776" max="776" width="6.85546875" style="35" customWidth="1"/>
    <col min="777" max="777" width="7" style="35" customWidth="1"/>
    <col min="778" max="781" width="4.7109375" style="35" customWidth="1"/>
    <col min="782" max="782" width="6" style="35" customWidth="1"/>
    <col min="783" max="783" width="6.42578125" style="35" customWidth="1"/>
    <col min="784" max="784" width="5.85546875" style="35" customWidth="1"/>
    <col min="785" max="785" width="4.85546875" style="35" customWidth="1"/>
    <col min="786" max="786" width="6" style="35" customWidth="1"/>
    <col min="787" max="787" width="6.5703125" style="35" customWidth="1"/>
    <col min="788" max="788" width="5.7109375" style="35" customWidth="1"/>
    <col min="789" max="789" width="6" style="35" customWidth="1"/>
    <col min="790" max="790" width="5" style="35" customWidth="1"/>
    <col min="791" max="791" width="4.85546875" style="35" customWidth="1"/>
    <col min="792" max="792" width="5.140625" style="35" customWidth="1"/>
    <col min="793" max="793" width="6.28515625" style="35" customWidth="1"/>
    <col min="794" max="794" width="5.140625" style="35" customWidth="1"/>
    <col min="795" max="795" width="5" style="35" customWidth="1"/>
    <col min="796" max="796" width="5.42578125" style="35" customWidth="1"/>
    <col min="797" max="797" width="5.85546875" style="35" customWidth="1"/>
    <col min="798" max="798" width="5.7109375" style="35" customWidth="1"/>
    <col min="799" max="799" width="6.28515625" style="35" customWidth="1"/>
    <col min="800" max="800" width="6.140625" style="35" customWidth="1"/>
    <col min="801" max="803" width="4.7109375" style="35" customWidth="1"/>
    <col min="804" max="804" width="8.28515625" style="35" customWidth="1"/>
    <col min="805" max="805" width="2.7109375" style="35" customWidth="1"/>
    <col min="806" max="806" width="3.140625" style="35" customWidth="1"/>
    <col min="807" max="807" width="2.85546875" style="35" customWidth="1"/>
    <col min="808" max="808" width="4.85546875" style="35" customWidth="1"/>
    <col min="809" max="809" width="4.7109375" style="35" customWidth="1"/>
    <col min="810" max="810" width="5.85546875" style="35" customWidth="1"/>
    <col min="811" max="811" width="6.7109375" style="35" customWidth="1"/>
    <col min="812" max="812" width="7.85546875" style="35" customWidth="1"/>
    <col min="813" max="813" width="11.85546875" style="35" bestFit="1" customWidth="1"/>
    <col min="814" max="1022" width="7.85546875" style="35" customWidth="1"/>
    <col min="1023" max="1023" width="7.85546875" style="35"/>
    <col min="1024" max="1024" width="9.85546875" style="35" customWidth="1"/>
    <col min="1025" max="1026" width="6.28515625" style="35" customWidth="1"/>
    <col min="1027" max="1027" width="6.85546875" style="35" customWidth="1"/>
    <col min="1028" max="1028" width="7.140625" style="35" customWidth="1"/>
    <col min="1029" max="1029" width="6" style="35" customWidth="1"/>
    <col min="1030" max="1031" width="5.85546875" style="35" customWidth="1"/>
    <col min="1032" max="1032" width="6.85546875" style="35" customWidth="1"/>
    <col min="1033" max="1033" width="7" style="35" customWidth="1"/>
    <col min="1034" max="1037" width="4.7109375" style="35" customWidth="1"/>
    <col min="1038" max="1038" width="6" style="35" customWidth="1"/>
    <col min="1039" max="1039" width="6.42578125" style="35" customWidth="1"/>
    <col min="1040" max="1040" width="5.85546875" style="35" customWidth="1"/>
    <col min="1041" max="1041" width="4.85546875" style="35" customWidth="1"/>
    <col min="1042" max="1042" width="6" style="35" customWidth="1"/>
    <col min="1043" max="1043" width="6.5703125" style="35" customWidth="1"/>
    <col min="1044" max="1044" width="5.7109375" style="35" customWidth="1"/>
    <col min="1045" max="1045" width="6" style="35" customWidth="1"/>
    <col min="1046" max="1046" width="5" style="35" customWidth="1"/>
    <col min="1047" max="1047" width="4.85546875" style="35" customWidth="1"/>
    <col min="1048" max="1048" width="5.140625" style="35" customWidth="1"/>
    <col min="1049" max="1049" width="6.28515625" style="35" customWidth="1"/>
    <col min="1050" max="1050" width="5.140625" style="35" customWidth="1"/>
    <col min="1051" max="1051" width="5" style="35" customWidth="1"/>
    <col min="1052" max="1052" width="5.42578125" style="35" customWidth="1"/>
    <col min="1053" max="1053" width="5.85546875" style="35" customWidth="1"/>
    <col min="1054" max="1054" width="5.7109375" style="35" customWidth="1"/>
    <col min="1055" max="1055" width="6.28515625" style="35" customWidth="1"/>
    <col min="1056" max="1056" width="6.140625" style="35" customWidth="1"/>
    <col min="1057" max="1059" width="4.7109375" style="35" customWidth="1"/>
    <col min="1060" max="1060" width="8.28515625" style="35" customWidth="1"/>
    <col min="1061" max="1061" width="2.7109375" style="35" customWidth="1"/>
    <col min="1062" max="1062" width="3.140625" style="35" customWidth="1"/>
    <col min="1063" max="1063" width="2.85546875" style="35" customWidth="1"/>
    <col min="1064" max="1064" width="4.85546875" style="35" customWidth="1"/>
    <col min="1065" max="1065" width="4.7109375" style="35" customWidth="1"/>
    <col min="1066" max="1066" width="5.85546875" style="35" customWidth="1"/>
    <col min="1067" max="1067" width="6.7109375" style="35" customWidth="1"/>
    <col min="1068" max="1068" width="7.85546875" style="35" customWidth="1"/>
    <col min="1069" max="1069" width="11.85546875" style="35" bestFit="1" customWidth="1"/>
    <col min="1070" max="1278" width="7.85546875" style="35" customWidth="1"/>
    <col min="1279" max="1279" width="7.85546875" style="35"/>
    <col min="1280" max="1280" width="9.85546875" style="35" customWidth="1"/>
    <col min="1281" max="1282" width="6.28515625" style="35" customWidth="1"/>
    <col min="1283" max="1283" width="6.85546875" style="35" customWidth="1"/>
    <col min="1284" max="1284" width="7.140625" style="35" customWidth="1"/>
    <col min="1285" max="1285" width="6" style="35" customWidth="1"/>
    <col min="1286" max="1287" width="5.85546875" style="35" customWidth="1"/>
    <col min="1288" max="1288" width="6.85546875" style="35" customWidth="1"/>
    <col min="1289" max="1289" width="7" style="35" customWidth="1"/>
    <col min="1290" max="1293" width="4.7109375" style="35" customWidth="1"/>
    <col min="1294" max="1294" width="6" style="35" customWidth="1"/>
    <col min="1295" max="1295" width="6.42578125" style="35" customWidth="1"/>
    <col min="1296" max="1296" width="5.85546875" style="35" customWidth="1"/>
    <col min="1297" max="1297" width="4.85546875" style="35" customWidth="1"/>
    <col min="1298" max="1298" width="6" style="35" customWidth="1"/>
    <col min="1299" max="1299" width="6.5703125" style="35" customWidth="1"/>
    <col min="1300" max="1300" width="5.7109375" style="35" customWidth="1"/>
    <col min="1301" max="1301" width="6" style="35" customWidth="1"/>
    <col min="1302" max="1302" width="5" style="35" customWidth="1"/>
    <col min="1303" max="1303" width="4.85546875" style="35" customWidth="1"/>
    <col min="1304" max="1304" width="5.140625" style="35" customWidth="1"/>
    <col min="1305" max="1305" width="6.28515625" style="35" customWidth="1"/>
    <col min="1306" max="1306" width="5.140625" style="35" customWidth="1"/>
    <col min="1307" max="1307" width="5" style="35" customWidth="1"/>
    <col min="1308" max="1308" width="5.42578125" style="35" customWidth="1"/>
    <col min="1309" max="1309" width="5.85546875" style="35" customWidth="1"/>
    <col min="1310" max="1310" width="5.7109375" style="35" customWidth="1"/>
    <col min="1311" max="1311" width="6.28515625" style="35" customWidth="1"/>
    <col min="1312" max="1312" width="6.140625" style="35" customWidth="1"/>
    <col min="1313" max="1315" width="4.7109375" style="35" customWidth="1"/>
    <col min="1316" max="1316" width="8.28515625" style="35" customWidth="1"/>
    <col min="1317" max="1317" width="2.7109375" style="35" customWidth="1"/>
    <col min="1318" max="1318" width="3.140625" style="35" customWidth="1"/>
    <col min="1319" max="1319" width="2.85546875" style="35" customWidth="1"/>
    <col min="1320" max="1320" width="4.85546875" style="35" customWidth="1"/>
    <col min="1321" max="1321" width="4.7109375" style="35" customWidth="1"/>
    <col min="1322" max="1322" width="5.85546875" style="35" customWidth="1"/>
    <col min="1323" max="1323" width="6.7109375" style="35" customWidth="1"/>
    <col min="1324" max="1324" width="7.85546875" style="35" customWidth="1"/>
    <col min="1325" max="1325" width="11.85546875" style="35" bestFit="1" customWidth="1"/>
    <col min="1326" max="1534" width="7.85546875" style="35" customWidth="1"/>
    <col min="1535" max="1535" width="7.85546875" style="35"/>
    <col min="1536" max="1536" width="9.85546875" style="35" customWidth="1"/>
    <col min="1537" max="1538" width="6.28515625" style="35" customWidth="1"/>
    <col min="1539" max="1539" width="6.85546875" style="35" customWidth="1"/>
    <col min="1540" max="1540" width="7.140625" style="35" customWidth="1"/>
    <col min="1541" max="1541" width="6" style="35" customWidth="1"/>
    <col min="1542" max="1543" width="5.85546875" style="35" customWidth="1"/>
    <col min="1544" max="1544" width="6.85546875" style="35" customWidth="1"/>
    <col min="1545" max="1545" width="7" style="35" customWidth="1"/>
    <col min="1546" max="1549" width="4.7109375" style="35" customWidth="1"/>
    <col min="1550" max="1550" width="6" style="35" customWidth="1"/>
    <col min="1551" max="1551" width="6.42578125" style="35" customWidth="1"/>
    <col min="1552" max="1552" width="5.85546875" style="35" customWidth="1"/>
    <col min="1553" max="1553" width="4.85546875" style="35" customWidth="1"/>
    <col min="1554" max="1554" width="6" style="35" customWidth="1"/>
    <col min="1555" max="1555" width="6.5703125" style="35" customWidth="1"/>
    <col min="1556" max="1556" width="5.7109375" style="35" customWidth="1"/>
    <col min="1557" max="1557" width="6" style="35" customWidth="1"/>
    <col min="1558" max="1558" width="5" style="35" customWidth="1"/>
    <col min="1559" max="1559" width="4.85546875" style="35" customWidth="1"/>
    <col min="1560" max="1560" width="5.140625" style="35" customWidth="1"/>
    <col min="1561" max="1561" width="6.28515625" style="35" customWidth="1"/>
    <col min="1562" max="1562" width="5.140625" style="35" customWidth="1"/>
    <col min="1563" max="1563" width="5" style="35" customWidth="1"/>
    <col min="1564" max="1564" width="5.42578125" style="35" customWidth="1"/>
    <col min="1565" max="1565" width="5.85546875" style="35" customWidth="1"/>
    <col min="1566" max="1566" width="5.7109375" style="35" customWidth="1"/>
    <col min="1567" max="1567" width="6.28515625" style="35" customWidth="1"/>
    <col min="1568" max="1568" width="6.140625" style="35" customWidth="1"/>
    <col min="1569" max="1571" width="4.7109375" style="35" customWidth="1"/>
    <col min="1572" max="1572" width="8.28515625" style="35" customWidth="1"/>
    <col min="1573" max="1573" width="2.7109375" style="35" customWidth="1"/>
    <col min="1574" max="1574" width="3.140625" style="35" customWidth="1"/>
    <col min="1575" max="1575" width="2.85546875" style="35" customWidth="1"/>
    <col min="1576" max="1576" width="4.85546875" style="35" customWidth="1"/>
    <col min="1577" max="1577" width="4.7109375" style="35" customWidth="1"/>
    <col min="1578" max="1578" width="5.85546875" style="35" customWidth="1"/>
    <col min="1579" max="1579" width="6.7109375" style="35" customWidth="1"/>
    <col min="1580" max="1580" width="7.85546875" style="35" customWidth="1"/>
    <col min="1581" max="1581" width="11.85546875" style="35" bestFit="1" customWidth="1"/>
    <col min="1582" max="1790" width="7.85546875" style="35" customWidth="1"/>
    <col min="1791" max="1791" width="7.85546875" style="35"/>
    <col min="1792" max="1792" width="9.85546875" style="35" customWidth="1"/>
    <col min="1793" max="1794" width="6.28515625" style="35" customWidth="1"/>
    <col min="1795" max="1795" width="6.85546875" style="35" customWidth="1"/>
    <col min="1796" max="1796" width="7.140625" style="35" customWidth="1"/>
    <col min="1797" max="1797" width="6" style="35" customWidth="1"/>
    <col min="1798" max="1799" width="5.85546875" style="35" customWidth="1"/>
    <col min="1800" max="1800" width="6.85546875" style="35" customWidth="1"/>
    <col min="1801" max="1801" width="7" style="35" customWidth="1"/>
    <col min="1802" max="1805" width="4.7109375" style="35" customWidth="1"/>
    <col min="1806" max="1806" width="6" style="35" customWidth="1"/>
    <col min="1807" max="1807" width="6.42578125" style="35" customWidth="1"/>
    <col min="1808" max="1808" width="5.85546875" style="35" customWidth="1"/>
    <col min="1809" max="1809" width="4.85546875" style="35" customWidth="1"/>
    <col min="1810" max="1810" width="6" style="35" customWidth="1"/>
    <col min="1811" max="1811" width="6.5703125" style="35" customWidth="1"/>
    <col min="1812" max="1812" width="5.7109375" style="35" customWidth="1"/>
    <col min="1813" max="1813" width="6" style="35" customWidth="1"/>
    <col min="1814" max="1814" width="5" style="35" customWidth="1"/>
    <col min="1815" max="1815" width="4.85546875" style="35" customWidth="1"/>
    <col min="1816" max="1816" width="5.140625" style="35" customWidth="1"/>
    <col min="1817" max="1817" width="6.28515625" style="35" customWidth="1"/>
    <col min="1818" max="1818" width="5.140625" style="35" customWidth="1"/>
    <col min="1819" max="1819" width="5" style="35" customWidth="1"/>
    <col min="1820" max="1820" width="5.42578125" style="35" customWidth="1"/>
    <col min="1821" max="1821" width="5.85546875" style="35" customWidth="1"/>
    <col min="1822" max="1822" width="5.7109375" style="35" customWidth="1"/>
    <col min="1823" max="1823" width="6.28515625" style="35" customWidth="1"/>
    <col min="1824" max="1824" width="6.140625" style="35" customWidth="1"/>
    <col min="1825" max="1827" width="4.7109375" style="35" customWidth="1"/>
    <col min="1828" max="1828" width="8.28515625" style="35" customWidth="1"/>
    <col min="1829" max="1829" width="2.7109375" style="35" customWidth="1"/>
    <col min="1830" max="1830" width="3.140625" style="35" customWidth="1"/>
    <col min="1831" max="1831" width="2.85546875" style="35" customWidth="1"/>
    <col min="1832" max="1832" width="4.85546875" style="35" customWidth="1"/>
    <col min="1833" max="1833" width="4.7109375" style="35" customWidth="1"/>
    <col min="1834" max="1834" width="5.85546875" style="35" customWidth="1"/>
    <col min="1835" max="1835" width="6.7109375" style="35" customWidth="1"/>
    <col min="1836" max="1836" width="7.85546875" style="35" customWidth="1"/>
    <col min="1837" max="1837" width="11.85546875" style="35" bestFit="1" customWidth="1"/>
    <col min="1838" max="2046" width="7.85546875" style="35" customWidth="1"/>
    <col min="2047" max="2047" width="7.85546875" style="35"/>
    <col min="2048" max="2048" width="9.85546875" style="35" customWidth="1"/>
    <col min="2049" max="2050" width="6.28515625" style="35" customWidth="1"/>
    <col min="2051" max="2051" width="6.85546875" style="35" customWidth="1"/>
    <col min="2052" max="2052" width="7.140625" style="35" customWidth="1"/>
    <col min="2053" max="2053" width="6" style="35" customWidth="1"/>
    <col min="2054" max="2055" width="5.85546875" style="35" customWidth="1"/>
    <col min="2056" max="2056" width="6.85546875" style="35" customWidth="1"/>
    <col min="2057" max="2057" width="7" style="35" customWidth="1"/>
    <col min="2058" max="2061" width="4.7109375" style="35" customWidth="1"/>
    <col min="2062" max="2062" width="6" style="35" customWidth="1"/>
    <col min="2063" max="2063" width="6.42578125" style="35" customWidth="1"/>
    <col min="2064" max="2064" width="5.85546875" style="35" customWidth="1"/>
    <col min="2065" max="2065" width="4.85546875" style="35" customWidth="1"/>
    <col min="2066" max="2066" width="6" style="35" customWidth="1"/>
    <col min="2067" max="2067" width="6.5703125" style="35" customWidth="1"/>
    <col min="2068" max="2068" width="5.7109375" style="35" customWidth="1"/>
    <col min="2069" max="2069" width="6" style="35" customWidth="1"/>
    <col min="2070" max="2070" width="5" style="35" customWidth="1"/>
    <col min="2071" max="2071" width="4.85546875" style="35" customWidth="1"/>
    <col min="2072" max="2072" width="5.140625" style="35" customWidth="1"/>
    <col min="2073" max="2073" width="6.28515625" style="35" customWidth="1"/>
    <col min="2074" max="2074" width="5.140625" style="35" customWidth="1"/>
    <col min="2075" max="2075" width="5" style="35" customWidth="1"/>
    <col min="2076" max="2076" width="5.42578125" style="35" customWidth="1"/>
    <col min="2077" max="2077" width="5.85546875" style="35" customWidth="1"/>
    <col min="2078" max="2078" width="5.7109375" style="35" customWidth="1"/>
    <col min="2079" max="2079" width="6.28515625" style="35" customWidth="1"/>
    <col min="2080" max="2080" width="6.140625" style="35" customWidth="1"/>
    <col min="2081" max="2083" width="4.7109375" style="35" customWidth="1"/>
    <col min="2084" max="2084" width="8.28515625" style="35" customWidth="1"/>
    <col min="2085" max="2085" width="2.7109375" style="35" customWidth="1"/>
    <col min="2086" max="2086" width="3.140625" style="35" customWidth="1"/>
    <col min="2087" max="2087" width="2.85546875" style="35" customWidth="1"/>
    <col min="2088" max="2088" width="4.85546875" style="35" customWidth="1"/>
    <col min="2089" max="2089" width="4.7109375" style="35" customWidth="1"/>
    <col min="2090" max="2090" width="5.85546875" style="35" customWidth="1"/>
    <col min="2091" max="2091" width="6.7109375" style="35" customWidth="1"/>
    <col min="2092" max="2092" width="7.85546875" style="35" customWidth="1"/>
    <col min="2093" max="2093" width="11.85546875" style="35" bestFit="1" customWidth="1"/>
    <col min="2094" max="2302" width="7.85546875" style="35" customWidth="1"/>
    <col min="2303" max="2303" width="7.85546875" style="35"/>
    <col min="2304" max="2304" width="9.85546875" style="35" customWidth="1"/>
    <col min="2305" max="2306" width="6.28515625" style="35" customWidth="1"/>
    <col min="2307" max="2307" width="6.85546875" style="35" customWidth="1"/>
    <col min="2308" max="2308" width="7.140625" style="35" customWidth="1"/>
    <col min="2309" max="2309" width="6" style="35" customWidth="1"/>
    <col min="2310" max="2311" width="5.85546875" style="35" customWidth="1"/>
    <col min="2312" max="2312" width="6.85546875" style="35" customWidth="1"/>
    <col min="2313" max="2313" width="7" style="35" customWidth="1"/>
    <col min="2314" max="2317" width="4.7109375" style="35" customWidth="1"/>
    <col min="2318" max="2318" width="6" style="35" customWidth="1"/>
    <col min="2319" max="2319" width="6.42578125" style="35" customWidth="1"/>
    <col min="2320" max="2320" width="5.85546875" style="35" customWidth="1"/>
    <col min="2321" max="2321" width="4.85546875" style="35" customWidth="1"/>
    <col min="2322" max="2322" width="6" style="35" customWidth="1"/>
    <col min="2323" max="2323" width="6.5703125" style="35" customWidth="1"/>
    <col min="2324" max="2324" width="5.7109375" style="35" customWidth="1"/>
    <col min="2325" max="2325" width="6" style="35" customWidth="1"/>
    <col min="2326" max="2326" width="5" style="35" customWidth="1"/>
    <col min="2327" max="2327" width="4.85546875" style="35" customWidth="1"/>
    <col min="2328" max="2328" width="5.140625" style="35" customWidth="1"/>
    <col min="2329" max="2329" width="6.28515625" style="35" customWidth="1"/>
    <col min="2330" max="2330" width="5.140625" style="35" customWidth="1"/>
    <col min="2331" max="2331" width="5" style="35" customWidth="1"/>
    <col min="2332" max="2332" width="5.42578125" style="35" customWidth="1"/>
    <col min="2333" max="2333" width="5.85546875" style="35" customWidth="1"/>
    <col min="2334" max="2334" width="5.7109375" style="35" customWidth="1"/>
    <col min="2335" max="2335" width="6.28515625" style="35" customWidth="1"/>
    <col min="2336" max="2336" width="6.140625" style="35" customWidth="1"/>
    <col min="2337" max="2339" width="4.7109375" style="35" customWidth="1"/>
    <col min="2340" max="2340" width="8.28515625" style="35" customWidth="1"/>
    <col min="2341" max="2341" width="2.7109375" style="35" customWidth="1"/>
    <col min="2342" max="2342" width="3.140625" style="35" customWidth="1"/>
    <col min="2343" max="2343" width="2.85546875" style="35" customWidth="1"/>
    <col min="2344" max="2344" width="4.85546875" style="35" customWidth="1"/>
    <col min="2345" max="2345" width="4.7109375" style="35" customWidth="1"/>
    <col min="2346" max="2346" width="5.85546875" style="35" customWidth="1"/>
    <col min="2347" max="2347" width="6.7109375" style="35" customWidth="1"/>
    <col min="2348" max="2348" width="7.85546875" style="35" customWidth="1"/>
    <col min="2349" max="2349" width="11.85546875" style="35" bestFit="1" customWidth="1"/>
    <col min="2350" max="2558" width="7.85546875" style="35" customWidth="1"/>
    <col min="2559" max="2559" width="7.85546875" style="35"/>
    <col min="2560" max="2560" width="9.85546875" style="35" customWidth="1"/>
    <col min="2561" max="2562" width="6.28515625" style="35" customWidth="1"/>
    <col min="2563" max="2563" width="6.85546875" style="35" customWidth="1"/>
    <col min="2564" max="2564" width="7.140625" style="35" customWidth="1"/>
    <col min="2565" max="2565" width="6" style="35" customWidth="1"/>
    <col min="2566" max="2567" width="5.85546875" style="35" customWidth="1"/>
    <col min="2568" max="2568" width="6.85546875" style="35" customWidth="1"/>
    <col min="2569" max="2569" width="7" style="35" customWidth="1"/>
    <col min="2570" max="2573" width="4.7109375" style="35" customWidth="1"/>
    <col min="2574" max="2574" width="6" style="35" customWidth="1"/>
    <col min="2575" max="2575" width="6.42578125" style="35" customWidth="1"/>
    <col min="2576" max="2576" width="5.85546875" style="35" customWidth="1"/>
    <col min="2577" max="2577" width="4.85546875" style="35" customWidth="1"/>
    <col min="2578" max="2578" width="6" style="35" customWidth="1"/>
    <col min="2579" max="2579" width="6.5703125" style="35" customWidth="1"/>
    <col min="2580" max="2580" width="5.7109375" style="35" customWidth="1"/>
    <col min="2581" max="2581" width="6" style="35" customWidth="1"/>
    <col min="2582" max="2582" width="5" style="35" customWidth="1"/>
    <col min="2583" max="2583" width="4.85546875" style="35" customWidth="1"/>
    <col min="2584" max="2584" width="5.140625" style="35" customWidth="1"/>
    <col min="2585" max="2585" width="6.28515625" style="35" customWidth="1"/>
    <col min="2586" max="2586" width="5.140625" style="35" customWidth="1"/>
    <col min="2587" max="2587" width="5" style="35" customWidth="1"/>
    <col min="2588" max="2588" width="5.42578125" style="35" customWidth="1"/>
    <col min="2589" max="2589" width="5.85546875" style="35" customWidth="1"/>
    <col min="2590" max="2590" width="5.7109375" style="35" customWidth="1"/>
    <col min="2591" max="2591" width="6.28515625" style="35" customWidth="1"/>
    <col min="2592" max="2592" width="6.140625" style="35" customWidth="1"/>
    <col min="2593" max="2595" width="4.7109375" style="35" customWidth="1"/>
    <col min="2596" max="2596" width="8.28515625" style="35" customWidth="1"/>
    <col min="2597" max="2597" width="2.7109375" style="35" customWidth="1"/>
    <col min="2598" max="2598" width="3.140625" style="35" customWidth="1"/>
    <col min="2599" max="2599" width="2.85546875" style="35" customWidth="1"/>
    <col min="2600" max="2600" width="4.85546875" style="35" customWidth="1"/>
    <col min="2601" max="2601" width="4.7109375" style="35" customWidth="1"/>
    <col min="2602" max="2602" width="5.85546875" style="35" customWidth="1"/>
    <col min="2603" max="2603" width="6.7109375" style="35" customWidth="1"/>
    <col min="2604" max="2604" width="7.85546875" style="35" customWidth="1"/>
    <col min="2605" max="2605" width="11.85546875" style="35" bestFit="1" customWidth="1"/>
    <col min="2606" max="2814" width="7.85546875" style="35" customWidth="1"/>
    <col min="2815" max="2815" width="7.85546875" style="35"/>
    <col min="2816" max="2816" width="9.85546875" style="35" customWidth="1"/>
    <col min="2817" max="2818" width="6.28515625" style="35" customWidth="1"/>
    <col min="2819" max="2819" width="6.85546875" style="35" customWidth="1"/>
    <col min="2820" max="2820" width="7.140625" style="35" customWidth="1"/>
    <col min="2821" max="2821" width="6" style="35" customWidth="1"/>
    <col min="2822" max="2823" width="5.85546875" style="35" customWidth="1"/>
    <col min="2824" max="2824" width="6.85546875" style="35" customWidth="1"/>
    <col min="2825" max="2825" width="7" style="35" customWidth="1"/>
    <col min="2826" max="2829" width="4.7109375" style="35" customWidth="1"/>
    <col min="2830" max="2830" width="6" style="35" customWidth="1"/>
    <col min="2831" max="2831" width="6.42578125" style="35" customWidth="1"/>
    <col min="2832" max="2832" width="5.85546875" style="35" customWidth="1"/>
    <col min="2833" max="2833" width="4.85546875" style="35" customWidth="1"/>
    <col min="2834" max="2834" width="6" style="35" customWidth="1"/>
    <col min="2835" max="2835" width="6.5703125" style="35" customWidth="1"/>
    <col min="2836" max="2836" width="5.7109375" style="35" customWidth="1"/>
    <col min="2837" max="2837" width="6" style="35" customWidth="1"/>
    <col min="2838" max="2838" width="5" style="35" customWidth="1"/>
    <col min="2839" max="2839" width="4.85546875" style="35" customWidth="1"/>
    <col min="2840" max="2840" width="5.140625" style="35" customWidth="1"/>
    <col min="2841" max="2841" width="6.28515625" style="35" customWidth="1"/>
    <col min="2842" max="2842" width="5.140625" style="35" customWidth="1"/>
    <col min="2843" max="2843" width="5" style="35" customWidth="1"/>
    <col min="2844" max="2844" width="5.42578125" style="35" customWidth="1"/>
    <col min="2845" max="2845" width="5.85546875" style="35" customWidth="1"/>
    <col min="2846" max="2846" width="5.7109375" style="35" customWidth="1"/>
    <col min="2847" max="2847" width="6.28515625" style="35" customWidth="1"/>
    <col min="2848" max="2848" width="6.140625" style="35" customWidth="1"/>
    <col min="2849" max="2851" width="4.7109375" style="35" customWidth="1"/>
    <col min="2852" max="2852" width="8.28515625" style="35" customWidth="1"/>
    <col min="2853" max="2853" width="2.7109375" style="35" customWidth="1"/>
    <col min="2854" max="2854" width="3.140625" style="35" customWidth="1"/>
    <col min="2855" max="2855" width="2.85546875" style="35" customWidth="1"/>
    <col min="2856" max="2856" width="4.85546875" style="35" customWidth="1"/>
    <col min="2857" max="2857" width="4.7109375" style="35" customWidth="1"/>
    <col min="2858" max="2858" width="5.85546875" style="35" customWidth="1"/>
    <col min="2859" max="2859" width="6.7109375" style="35" customWidth="1"/>
    <col min="2860" max="2860" width="7.85546875" style="35" customWidth="1"/>
    <col min="2861" max="2861" width="11.85546875" style="35" bestFit="1" customWidth="1"/>
    <col min="2862" max="3070" width="7.85546875" style="35" customWidth="1"/>
    <col min="3071" max="3071" width="7.85546875" style="35"/>
    <col min="3072" max="3072" width="9.85546875" style="35" customWidth="1"/>
    <col min="3073" max="3074" width="6.28515625" style="35" customWidth="1"/>
    <col min="3075" max="3075" width="6.85546875" style="35" customWidth="1"/>
    <col min="3076" max="3076" width="7.140625" style="35" customWidth="1"/>
    <col min="3077" max="3077" width="6" style="35" customWidth="1"/>
    <col min="3078" max="3079" width="5.85546875" style="35" customWidth="1"/>
    <col min="3080" max="3080" width="6.85546875" style="35" customWidth="1"/>
    <col min="3081" max="3081" width="7" style="35" customWidth="1"/>
    <col min="3082" max="3085" width="4.7109375" style="35" customWidth="1"/>
    <col min="3086" max="3086" width="6" style="35" customWidth="1"/>
    <col min="3087" max="3087" width="6.42578125" style="35" customWidth="1"/>
    <col min="3088" max="3088" width="5.85546875" style="35" customWidth="1"/>
    <col min="3089" max="3089" width="4.85546875" style="35" customWidth="1"/>
    <col min="3090" max="3090" width="6" style="35" customWidth="1"/>
    <col min="3091" max="3091" width="6.5703125" style="35" customWidth="1"/>
    <col min="3092" max="3092" width="5.7109375" style="35" customWidth="1"/>
    <col min="3093" max="3093" width="6" style="35" customWidth="1"/>
    <col min="3094" max="3094" width="5" style="35" customWidth="1"/>
    <col min="3095" max="3095" width="4.85546875" style="35" customWidth="1"/>
    <col min="3096" max="3096" width="5.140625" style="35" customWidth="1"/>
    <col min="3097" max="3097" width="6.28515625" style="35" customWidth="1"/>
    <col min="3098" max="3098" width="5.140625" style="35" customWidth="1"/>
    <col min="3099" max="3099" width="5" style="35" customWidth="1"/>
    <col min="3100" max="3100" width="5.42578125" style="35" customWidth="1"/>
    <col min="3101" max="3101" width="5.85546875" style="35" customWidth="1"/>
    <col min="3102" max="3102" width="5.7109375" style="35" customWidth="1"/>
    <col min="3103" max="3103" width="6.28515625" style="35" customWidth="1"/>
    <col min="3104" max="3104" width="6.140625" style="35" customWidth="1"/>
    <col min="3105" max="3107" width="4.7109375" style="35" customWidth="1"/>
    <col min="3108" max="3108" width="8.28515625" style="35" customWidth="1"/>
    <col min="3109" max="3109" width="2.7109375" style="35" customWidth="1"/>
    <col min="3110" max="3110" width="3.140625" style="35" customWidth="1"/>
    <col min="3111" max="3111" width="2.85546875" style="35" customWidth="1"/>
    <col min="3112" max="3112" width="4.85546875" style="35" customWidth="1"/>
    <col min="3113" max="3113" width="4.7109375" style="35" customWidth="1"/>
    <col min="3114" max="3114" width="5.85546875" style="35" customWidth="1"/>
    <col min="3115" max="3115" width="6.7109375" style="35" customWidth="1"/>
    <col min="3116" max="3116" width="7.85546875" style="35" customWidth="1"/>
    <col min="3117" max="3117" width="11.85546875" style="35" bestFit="1" customWidth="1"/>
    <col min="3118" max="3326" width="7.85546875" style="35" customWidth="1"/>
    <col min="3327" max="3327" width="7.85546875" style="35"/>
    <col min="3328" max="3328" width="9.85546875" style="35" customWidth="1"/>
    <col min="3329" max="3330" width="6.28515625" style="35" customWidth="1"/>
    <col min="3331" max="3331" width="6.85546875" style="35" customWidth="1"/>
    <col min="3332" max="3332" width="7.140625" style="35" customWidth="1"/>
    <col min="3333" max="3333" width="6" style="35" customWidth="1"/>
    <col min="3334" max="3335" width="5.85546875" style="35" customWidth="1"/>
    <col min="3336" max="3336" width="6.85546875" style="35" customWidth="1"/>
    <col min="3337" max="3337" width="7" style="35" customWidth="1"/>
    <col min="3338" max="3341" width="4.7109375" style="35" customWidth="1"/>
    <col min="3342" max="3342" width="6" style="35" customWidth="1"/>
    <col min="3343" max="3343" width="6.42578125" style="35" customWidth="1"/>
    <col min="3344" max="3344" width="5.85546875" style="35" customWidth="1"/>
    <col min="3345" max="3345" width="4.85546875" style="35" customWidth="1"/>
    <col min="3346" max="3346" width="6" style="35" customWidth="1"/>
    <col min="3347" max="3347" width="6.5703125" style="35" customWidth="1"/>
    <col min="3348" max="3348" width="5.7109375" style="35" customWidth="1"/>
    <col min="3349" max="3349" width="6" style="35" customWidth="1"/>
    <col min="3350" max="3350" width="5" style="35" customWidth="1"/>
    <col min="3351" max="3351" width="4.85546875" style="35" customWidth="1"/>
    <col min="3352" max="3352" width="5.140625" style="35" customWidth="1"/>
    <col min="3353" max="3353" width="6.28515625" style="35" customWidth="1"/>
    <col min="3354" max="3354" width="5.140625" style="35" customWidth="1"/>
    <col min="3355" max="3355" width="5" style="35" customWidth="1"/>
    <col min="3356" max="3356" width="5.42578125" style="35" customWidth="1"/>
    <col min="3357" max="3357" width="5.85546875" style="35" customWidth="1"/>
    <col min="3358" max="3358" width="5.7109375" style="35" customWidth="1"/>
    <col min="3359" max="3359" width="6.28515625" style="35" customWidth="1"/>
    <col min="3360" max="3360" width="6.140625" style="35" customWidth="1"/>
    <col min="3361" max="3363" width="4.7109375" style="35" customWidth="1"/>
    <col min="3364" max="3364" width="8.28515625" style="35" customWidth="1"/>
    <col min="3365" max="3365" width="2.7109375" style="35" customWidth="1"/>
    <col min="3366" max="3366" width="3.140625" style="35" customWidth="1"/>
    <col min="3367" max="3367" width="2.85546875" style="35" customWidth="1"/>
    <col min="3368" max="3368" width="4.85546875" style="35" customWidth="1"/>
    <col min="3369" max="3369" width="4.7109375" style="35" customWidth="1"/>
    <col min="3370" max="3370" width="5.85546875" style="35" customWidth="1"/>
    <col min="3371" max="3371" width="6.7109375" style="35" customWidth="1"/>
    <col min="3372" max="3372" width="7.85546875" style="35" customWidth="1"/>
    <col min="3373" max="3373" width="11.85546875" style="35" bestFit="1" customWidth="1"/>
    <col min="3374" max="3582" width="7.85546875" style="35" customWidth="1"/>
    <col min="3583" max="3583" width="7.85546875" style="35"/>
    <col min="3584" max="3584" width="9.85546875" style="35" customWidth="1"/>
    <col min="3585" max="3586" width="6.28515625" style="35" customWidth="1"/>
    <col min="3587" max="3587" width="6.85546875" style="35" customWidth="1"/>
    <col min="3588" max="3588" width="7.140625" style="35" customWidth="1"/>
    <col min="3589" max="3589" width="6" style="35" customWidth="1"/>
    <col min="3590" max="3591" width="5.85546875" style="35" customWidth="1"/>
    <col min="3592" max="3592" width="6.85546875" style="35" customWidth="1"/>
    <col min="3593" max="3593" width="7" style="35" customWidth="1"/>
    <col min="3594" max="3597" width="4.7109375" style="35" customWidth="1"/>
    <col min="3598" max="3598" width="6" style="35" customWidth="1"/>
    <col min="3599" max="3599" width="6.42578125" style="35" customWidth="1"/>
    <col min="3600" max="3600" width="5.85546875" style="35" customWidth="1"/>
    <col min="3601" max="3601" width="4.85546875" style="35" customWidth="1"/>
    <col min="3602" max="3602" width="6" style="35" customWidth="1"/>
    <col min="3603" max="3603" width="6.5703125" style="35" customWidth="1"/>
    <col min="3604" max="3604" width="5.7109375" style="35" customWidth="1"/>
    <col min="3605" max="3605" width="6" style="35" customWidth="1"/>
    <col min="3606" max="3606" width="5" style="35" customWidth="1"/>
    <col min="3607" max="3607" width="4.85546875" style="35" customWidth="1"/>
    <col min="3608" max="3608" width="5.140625" style="35" customWidth="1"/>
    <col min="3609" max="3609" width="6.28515625" style="35" customWidth="1"/>
    <col min="3610" max="3610" width="5.140625" style="35" customWidth="1"/>
    <col min="3611" max="3611" width="5" style="35" customWidth="1"/>
    <col min="3612" max="3612" width="5.42578125" style="35" customWidth="1"/>
    <col min="3613" max="3613" width="5.85546875" style="35" customWidth="1"/>
    <col min="3614" max="3614" width="5.7109375" style="35" customWidth="1"/>
    <col min="3615" max="3615" width="6.28515625" style="35" customWidth="1"/>
    <col min="3616" max="3616" width="6.140625" style="35" customWidth="1"/>
    <col min="3617" max="3619" width="4.7109375" style="35" customWidth="1"/>
    <col min="3620" max="3620" width="8.28515625" style="35" customWidth="1"/>
    <col min="3621" max="3621" width="2.7109375" style="35" customWidth="1"/>
    <col min="3622" max="3622" width="3.140625" style="35" customWidth="1"/>
    <col min="3623" max="3623" width="2.85546875" style="35" customWidth="1"/>
    <col min="3624" max="3624" width="4.85546875" style="35" customWidth="1"/>
    <col min="3625" max="3625" width="4.7109375" style="35" customWidth="1"/>
    <col min="3626" max="3626" width="5.85546875" style="35" customWidth="1"/>
    <col min="3627" max="3627" width="6.7109375" style="35" customWidth="1"/>
    <col min="3628" max="3628" width="7.85546875" style="35" customWidth="1"/>
    <col min="3629" max="3629" width="11.85546875" style="35" bestFit="1" customWidth="1"/>
    <col min="3630" max="3838" width="7.85546875" style="35" customWidth="1"/>
    <col min="3839" max="3839" width="7.85546875" style="35"/>
    <col min="3840" max="3840" width="9.85546875" style="35" customWidth="1"/>
    <col min="3841" max="3842" width="6.28515625" style="35" customWidth="1"/>
    <col min="3843" max="3843" width="6.85546875" style="35" customWidth="1"/>
    <col min="3844" max="3844" width="7.140625" style="35" customWidth="1"/>
    <col min="3845" max="3845" width="6" style="35" customWidth="1"/>
    <col min="3846" max="3847" width="5.85546875" style="35" customWidth="1"/>
    <col min="3848" max="3848" width="6.85546875" style="35" customWidth="1"/>
    <col min="3849" max="3849" width="7" style="35" customWidth="1"/>
    <col min="3850" max="3853" width="4.7109375" style="35" customWidth="1"/>
    <col min="3854" max="3854" width="6" style="35" customWidth="1"/>
    <col min="3855" max="3855" width="6.42578125" style="35" customWidth="1"/>
    <col min="3856" max="3856" width="5.85546875" style="35" customWidth="1"/>
    <col min="3857" max="3857" width="4.85546875" style="35" customWidth="1"/>
    <col min="3858" max="3858" width="6" style="35" customWidth="1"/>
    <col min="3859" max="3859" width="6.5703125" style="35" customWidth="1"/>
    <col min="3860" max="3860" width="5.7109375" style="35" customWidth="1"/>
    <col min="3861" max="3861" width="6" style="35" customWidth="1"/>
    <col min="3862" max="3862" width="5" style="35" customWidth="1"/>
    <col min="3863" max="3863" width="4.85546875" style="35" customWidth="1"/>
    <col min="3864" max="3864" width="5.140625" style="35" customWidth="1"/>
    <col min="3865" max="3865" width="6.28515625" style="35" customWidth="1"/>
    <col min="3866" max="3866" width="5.140625" style="35" customWidth="1"/>
    <col min="3867" max="3867" width="5" style="35" customWidth="1"/>
    <col min="3868" max="3868" width="5.42578125" style="35" customWidth="1"/>
    <col min="3869" max="3869" width="5.85546875" style="35" customWidth="1"/>
    <col min="3870" max="3870" width="5.7109375" style="35" customWidth="1"/>
    <col min="3871" max="3871" width="6.28515625" style="35" customWidth="1"/>
    <col min="3872" max="3872" width="6.140625" style="35" customWidth="1"/>
    <col min="3873" max="3875" width="4.7109375" style="35" customWidth="1"/>
    <col min="3876" max="3876" width="8.28515625" style="35" customWidth="1"/>
    <col min="3877" max="3877" width="2.7109375" style="35" customWidth="1"/>
    <col min="3878" max="3878" width="3.140625" style="35" customWidth="1"/>
    <col min="3879" max="3879" width="2.85546875" style="35" customWidth="1"/>
    <col min="3880" max="3880" width="4.85546875" style="35" customWidth="1"/>
    <col min="3881" max="3881" width="4.7109375" style="35" customWidth="1"/>
    <col min="3882" max="3882" width="5.85546875" style="35" customWidth="1"/>
    <col min="3883" max="3883" width="6.7109375" style="35" customWidth="1"/>
    <col min="3884" max="3884" width="7.85546875" style="35" customWidth="1"/>
    <col min="3885" max="3885" width="11.85546875" style="35" bestFit="1" customWidth="1"/>
    <col min="3886" max="4094" width="7.85546875" style="35" customWidth="1"/>
    <col min="4095" max="4095" width="7.85546875" style="35"/>
    <col min="4096" max="4096" width="9.85546875" style="35" customWidth="1"/>
    <col min="4097" max="4098" width="6.28515625" style="35" customWidth="1"/>
    <col min="4099" max="4099" width="6.85546875" style="35" customWidth="1"/>
    <col min="4100" max="4100" width="7.140625" style="35" customWidth="1"/>
    <col min="4101" max="4101" width="6" style="35" customWidth="1"/>
    <col min="4102" max="4103" width="5.85546875" style="35" customWidth="1"/>
    <col min="4104" max="4104" width="6.85546875" style="35" customWidth="1"/>
    <col min="4105" max="4105" width="7" style="35" customWidth="1"/>
    <col min="4106" max="4109" width="4.7109375" style="35" customWidth="1"/>
    <col min="4110" max="4110" width="6" style="35" customWidth="1"/>
    <col min="4111" max="4111" width="6.42578125" style="35" customWidth="1"/>
    <col min="4112" max="4112" width="5.85546875" style="35" customWidth="1"/>
    <col min="4113" max="4113" width="4.85546875" style="35" customWidth="1"/>
    <col min="4114" max="4114" width="6" style="35" customWidth="1"/>
    <col min="4115" max="4115" width="6.5703125" style="35" customWidth="1"/>
    <col min="4116" max="4116" width="5.7109375" style="35" customWidth="1"/>
    <col min="4117" max="4117" width="6" style="35" customWidth="1"/>
    <col min="4118" max="4118" width="5" style="35" customWidth="1"/>
    <col min="4119" max="4119" width="4.85546875" style="35" customWidth="1"/>
    <col min="4120" max="4120" width="5.140625" style="35" customWidth="1"/>
    <col min="4121" max="4121" width="6.28515625" style="35" customWidth="1"/>
    <col min="4122" max="4122" width="5.140625" style="35" customWidth="1"/>
    <col min="4123" max="4123" width="5" style="35" customWidth="1"/>
    <col min="4124" max="4124" width="5.42578125" style="35" customWidth="1"/>
    <col min="4125" max="4125" width="5.85546875" style="35" customWidth="1"/>
    <col min="4126" max="4126" width="5.7109375" style="35" customWidth="1"/>
    <col min="4127" max="4127" width="6.28515625" style="35" customWidth="1"/>
    <col min="4128" max="4128" width="6.140625" style="35" customWidth="1"/>
    <col min="4129" max="4131" width="4.7109375" style="35" customWidth="1"/>
    <col min="4132" max="4132" width="8.28515625" style="35" customWidth="1"/>
    <col min="4133" max="4133" width="2.7109375" style="35" customWidth="1"/>
    <col min="4134" max="4134" width="3.140625" style="35" customWidth="1"/>
    <col min="4135" max="4135" width="2.85546875" style="35" customWidth="1"/>
    <col min="4136" max="4136" width="4.85546875" style="35" customWidth="1"/>
    <col min="4137" max="4137" width="4.7109375" style="35" customWidth="1"/>
    <col min="4138" max="4138" width="5.85546875" style="35" customWidth="1"/>
    <col min="4139" max="4139" width="6.7109375" style="35" customWidth="1"/>
    <col min="4140" max="4140" width="7.85546875" style="35" customWidth="1"/>
    <col min="4141" max="4141" width="11.85546875" style="35" bestFit="1" customWidth="1"/>
    <col min="4142" max="4350" width="7.85546875" style="35" customWidth="1"/>
    <col min="4351" max="4351" width="7.85546875" style="35"/>
    <col min="4352" max="4352" width="9.85546875" style="35" customWidth="1"/>
    <col min="4353" max="4354" width="6.28515625" style="35" customWidth="1"/>
    <col min="4355" max="4355" width="6.85546875" style="35" customWidth="1"/>
    <col min="4356" max="4356" width="7.140625" style="35" customWidth="1"/>
    <col min="4357" max="4357" width="6" style="35" customWidth="1"/>
    <col min="4358" max="4359" width="5.85546875" style="35" customWidth="1"/>
    <col min="4360" max="4360" width="6.85546875" style="35" customWidth="1"/>
    <col min="4361" max="4361" width="7" style="35" customWidth="1"/>
    <col min="4362" max="4365" width="4.7109375" style="35" customWidth="1"/>
    <col min="4366" max="4366" width="6" style="35" customWidth="1"/>
    <col min="4367" max="4367" width="6.42578125" style="35" customWidth="1"/>
    <col min="4368" max="4368" width="5.85546875" style="35" customWidth="1"/>
    <col min="4369" max="4369" width="4.85546875" style="35" customWidth="1"/>
    <col min="4370" max="4370" width="6" style="35" customWidth="1"/>
    <col min="4371" max="4371" width="6.5703125" style="35" customWidth="1"/>
    <col min="4372" max="4372" width="5.7109375" style="35" customWidth="1"/>
    <col min="4373" max="4373" width="6" style="35" customWidth="1"/>
    <col min="4374" max="4374" width="5" style="35" customWidth="1"/>
    <col min="4375" max="4375" width="4.85546875" style="35" customWidth="1"/>
    <col min="4376" max="4376" width="5.140625" style="35" customWidth="1"/>
    <col min="4377" max="4377" width="6.28515625" style="35" customWidth="1"/>
    <col min="4378" max="4378" width="5.140625" style="35" customWidth="1"/>
    <col min="4379" max="4379" width="5" style="35" customWidth="1"/>
    <col min="4380" max="4380" width="5.42578125" style="35" customWidth="1"/>
    <col min="4381" max="4381" width="5.85546875" style="35" customWidth="1"/>
    <col min="4382" max="4382" width="5.7109375" style="35" customWidth="1"/>
    <col min="4383" max="4383" width="6.28515625" style="35" customWidth="1"/>
    <col min="4384" max="4384" width="6.140625" style="35" customWidth="1"/>
    <col min="4385" max="4387" width="4.7109375" style="35" customWidth="1"/>
    <col min="4388" max="4388" width="8.28515625" style="35" customWidth="1"/>
    <col min="4389" max="4389" width="2.7109375" style="35" customWidth="1"/>
    <col min="4390" max="4390" width="3.140625" style="35" customWidth="1"/>
    <col min="4391" max="4391" width="2.85546875" style="35" customWidth="1"/>
    <col min="4392" max="4392" width="4.85546875" style="35" customWidth="1"/>
    <col min="4393" max="4393" width="4.7109375" style="35" customWidth="1"/>
    <col min="4394" max="4394" width="5.85546875" style="35" customWidth="1"/>
    <col min="4395" max="4395" width="6.7109375" style="35" customWidth="1"/>
    <col min="4396" max="4396" width="7.85546875" style="35" customWidth="1"/>
    <col min="4397" max="4397" width="11.85546875" style="35" bestFit="1" customWidth="1"/>
    <col min="4398" max="4606" width="7.85546875" style="35" customWidth="1"/>
    <col min="4607" max="4607" width="7.85546875" style="35"/>
    <col min="4608" max="4608" width="9.85546875" style="35" customWidth="1"/>
    <col min="4609" max="4610" width="6.28515625" style="35" customWidth="1"/>
    <col min="4611" max="4611" width="6.85546875" style="35" customWidth="1"/>
    <col min="4612" max="4612" width="7.140625" style="35" customWidth="1"/>
    <col min="4613" max="4613" width="6" style="35" customWidth="1"/>
    <col min="4614" max="4615" width="5.85546875" style="35" customWidth="1"/>
    <col min="4616" max="4616" width="6.85546875" style="35" customWidth="1"/>
    <col min="4617" max="4617" width="7" style="35" customWidth="1"/>
    <col min="4618" max="4621" width="4.7109375" style="35" customWidth="1"/>
    <col min="4622" max="4622" width="6" style="35" customWidth="1"/>
    <col min="4623" max="4623" width="6.42578125" style="35" customWidth="1"/>
    <col min="4624" max="4624" width="5.85546875" style="35" customWidth="1"/>
    <col min="4625" max="4625" width="4.85546875" style="35" customWidth="1"/>
    <col min="4626" max="4626" width="6" style="35" customWidth="1"/>
    <col min="4627" max="4627" width="6.5703125" style="35" customWidth="1"/>
    <col min="4628" max="4628" width="5.7109375" style="35" customWidth="1"/>
    <col min="4629" max="4629" width="6" style="35" customWidth="1"/>
    <col min="4630" max="4630" width="5" style="35" customWidth="1"/>
    <col min="4631" max="4631" width="4.85546875" style="35" customWidth="1"/>
    <col min="4632" max="4632" width="5.140625" style="35" customWidth="1"/>
    <col min="4633" max="4633" width="6.28515625" style="35" customWidth="1"/>
    <col min="4634" max="4634" width="5.140625" style="35" customWidth="1"/>
    <col min="4635" max="4635" width="5" style="35" customWidth="1"/>
    <col min="4636" max="4636" width="5.42578125" style="35" customWidth="1"/>
    <col min="4637" max="4637" width="5.85546875" style="35" customWidth="1"/>
    <col min="4638" max="4638" width="5.7109375" style="35" customWidth="1"/>
    <col min="4639" max="4639" width="6.28515625" style="35" customWidth="1"/>
    <col min="4640" max="4640" width="6.140625" style="35" customWidth="1"/>
    <col min="4641" max="4643" width="4.7109375" style="35" customWidth="1"/>
    <col min="4644" max="4644" width="8.28515625" style="35" customWidth="1"/>
    <col min="4645" max="4645" width="2.7109375" style="35" customWidth="1"/>
    <col min="4646" max="4646" width="3.140625" style="35" customWidth="1"/>
    <col min="4647" max="4647" width="2.85546875" style="35" customWidth="1"/>
    <col min="4648" max="4648" width="4.85546875" style="35" customWidth="1"/>
    <col min="4649" max="4649" width="4.7109375" style="35" customWidth="1"/>
    <col min="4650" max="4650" width="5.85546875" style="35" customWidth="1"/>
    <col min="4651" max="4651" width="6.7109375" style="35" customWidth="1"/>
    <col min="4652" max="4652" width="7.85546875" style="35" customWidth="1"/>
    <col min="4653" max="4653" width="11.85546875" style="35" bestFit="1" customWidth="1"/>
    <col min="4654" max="4862" width="7.85546875" style="35" customWidth="1"/>
    <col min="4863" max="4863" width="7.85546875" style="35"/>
    <col min="4864" max="4864" width="9.85546875" style="35" customWidth="1"/>
    <col min="4865" max="4866" width="6.28515625" style="35" customWidth="1"/>
    <col min="4867" max="4867" width="6.85546875" style="35" customWidth="1"/>
    <col min="4868" max="4868" width="7.140625" style="35" customWidth="1"/>
    <col min="4869" max="4869" width="6" style="35" customWidth="1"/>
    <col min="4870" max="4871" width="5.85546875" style="35" customWidth="1"/>
    <col min="4872" max="4872" width="6.85546875" style="35" customWidth="1"/>
    <col min="4873" max="4873" width="7" style="35" customWidth="1"/>
    <col min="4874" max="4877" width="4.7109375" style="35" customWidth="1"/>
    <col min="4878" max="4878" width="6" style="35" customWidth="1"/>
    <col min="4879" max="4879" width="6.42578125" style="35" customWidth="1"/>
    <col min="4880" max="4880" width="5.85546875" style="35" customWidth="1"/>
    <col min="4881" max="4881" width="4.85546875" style="35" customWidth="1"/>
    <col min="4882" max="4882" width="6" style="35" customWidth="1"/>
    <col min="4883" max="4883" width="6.5703125" style="35" customWidth="1"/>
    <col min="4884" max="4884" width="5.7109375" style="35" customWidth="1"/>
    <col min="4885" max="4885" width="6" style="35" customWidth="1"/>
    <col min="4886" max="4886" width="5" style="35" customWidth="1"/>
    <col min="4887" max="4887" width="4.85546875" style="35" customWidth="1"/>
    <col min="4888" max="4888" width="5.140625" style="35" customWidth="1"/>
    <col min="4889" max="4889" width="6.28515625" style="35" customWidth="1"/>
    <col min="4890" max="4890" width="5.140625" style="35" customWidth="1"/>
    <col min="4891" max="4891" width="5" style="35" customWidth="1"/>
    <col min="4892" max="4892" width="5.42578125" style="35" customWidth="1"/>
    <col min="4893" max="4893" width="5.85546875" style="35" customWidth="1"/>
    <col min="4894" max="4894" width="5.7109375" style="35" customWidth="1"/>
    <col min="4895" max="4895" width="6.28515625" style="35" customWidth="1"/>
    <col min="4896" max="4896" width="6.140625" style="35" customWidth="1"/>
    <col min="4897" max="4899" width="4.7109375" style="35" customWidth="1"/>
    <col min="4900" max="4900" width="8.28515625" style="35" customWidth="1"/>
    <col min="4901" max="4901" width="2.7109375" style="35" customWidth="1"/>
    <col min="4902" max="4902" width="3.140625" style="35" customWidth="1"/>
    <col min="4903" max="4903" width="2.85546875" style="35" customWidth="1"/>
    <col min="4904" max="4904" width="4.85546875" style="35" customWidth="1"/>
    <col min="4905" max="4905" width="4.7109375" style="35" customWidth="1"/>
    <col min="4906" max="4906" width="5.85546875" style="35" customWidth="1"/>
    <col min="4907" max="4907" width="6.7109375" style="35" customWidth="1"/>
    <col min="4908" max="4908" width="7.85546875" style="35" customWidth="1"/>
    <col min="4909" max="4909" width="11.85546875" style="35" bestFit="1" customWidth="1"/>
    <col min="4910" max="5118" width="7.85546875" style="35" customWidth="1"/>
    <col min="5119" max="5119" width="7.85546875" style="35"/>
    <col min="5120" max="5120" width="9.85546875" style="35" customWidth="1"/>
    <col min="5121" max="5122" width="6.28515625" style="35" customWidth="1"/>
    <col min="5123" max="5123" width="6.85546875" style="35" customWidth="1"/>
    <col min="5124" max="5124" width="7.140625" style="35" customWidth="1"/>
    <col min="5125" max="5125" width="6" style="35" customWidth="1"/>
    <col min="5126" max="5127" width="5.85546875" style="35" customWidth="1"/>
    <col min="5128" max="5128" width="6.85546875" style="35" customWidth="1"/>
    <col min="5129" max="5129" width="7" style="35" customWidth="1"/>
    <col min="5130" max="5133" width="4.7109375" style="35" customWidth="1"/>
    <col min="5134" max="5134" width="6" style="35" customWidth="1"/>
    <col min="5135" max="5135" width="6.42578125" style="35" customWidth="1"/>
    <col min="5136" max="5136" width="5.85546875" style="35" customWidth="1"/>
    <col min="5137" max="5137" width="4.85546875" style="35" customWidth="1"/>
    <col min="5138" max="5138" width="6" style="35" customWidth="1"/>
    <col min="5139" max="5139" width="6.5703125" style="35" customWidth="1"/>
    <col min="5140" max="5140" width="5.7109375" style="35" customWidth="1"/>
    <col min="5141" max="5141" width="6" style="35" customWidth="1"/>
    <col min="5142" max="5142" width="5" style="35" customWidth="1"/>
    <col min="5143" max="5143" width="4.85546875" style="35" customWidth="1"/>
    <col min="5144" max="5144" width="5.140625" style="35" customWidth="1"/>
    <col min="5145" max="5145" width="6.28515625" style="35" customWidth="1"/>
    <col min="5146" max="5146" width="5.140625" style="35" customWidth="1"/>
    <col min="5147" max="5147" width="5" style="35" customWidth="1"/>
    <col min="5148" max="5148" width="5.42578125" style="35" customWidth="1"/>
    <col min="5149" max="5149" width="5.85546875" style="35" customWidth="1"/>
    <col min="5150" max="5150" width="5.7109375" style="35" customWidth="1"/>
    <col min="5151" max="5151" width="6.28515625" style="35" customWidth="1"/>
    <col min="5152" max="5152" width="6.140625" style="35" customWidth="1"/>
    <col min="5153" max="5155" width="4.7109375" style="35" customWidth="1"/>
    <col min="5156" max="5156" width="8.28515625" style="35" customWidth="1"/>
    <col min="5157" max="5157" width="2.7109375" style="35" customWidth="1"/>
    <col min="5158" max="5158" width="3.140625" style="35" customWidth="1"/>
    <col min="5159" max="5159" width="2.85546875" style="35" customWidth="1"/>
    <col min="5160" max="5160" width="4.85546875" style="35" customWidth="1"/>
    <col min="5161" max="5161" width="4.7109375" style="35" customWidth="1"/>
    <col min="5162" max="5162" width="5.85546875" style="35" customWidth="1"/>
    <col min="5163" max="5163" width="6.7109375" style="35" customWidth="1"/>
    <col min="5164" max="5164" width="7.85546875" style="35" customWidth="1"/>
    <col min="5165" max="5165" width="11.85546875" style="35" bestFit="1" customWidth="1"/>
    <col min="5166" max="5374" width="7.85546875" style="35" customWidth="1"/>
    <col min="5375" max="5375" width="7.85546875" style="35"/>
    <col min="5376" max="5376" width="9.85546875" style="35" customWidth="1"/>
    <col min="5377" max="5378" width="6.28515625" style="35" customWidth="1"/>
    <col min="5379" max="5379" width="6.85546875" style="35" customWidth="1"/>
    <col min="5380" max="5380" width="7.140625" style="35" customWidth="1"/>
    <col min="5381" max="5381" width="6" style="35" customWidth="1"/>
    <col min="5382" max="5383" width="5.85546875" style="35" customWidth="1"/>
    <col min="5384" max="5384" width="6.85546875" style="35" customWidth="1"/>
    <col min="5385" max="5385" width="7" style="35" customWidth="1"/>
    <col min="5386" max="5389" width="4.7109375" style="35" customWidth="1"/>
    <col min="5390" max="5390" width="6" style="35" customWidth="1"/>
    <col min="5391" max="5391" width="6.42578125" style="35" customWidth="1"/>
    <col min="5392" max="5392" width="5.85546875" style="35" customWidth="1"/>
    <col min="5393" max="5393" width="4.85546875" style="35" customWidth="1"/>
    <col min="5394" max="5394" width="6" style="35" customWidth="1"/>
    <col min="5395" max="5395" width="6.5703125" style="35" customWidth="1"/>
    <col min="5396" max="5396" width="5.7109375" style="35" customWidth="1"/>
    <col min="5397" max="5397" width="6" style="35" customWidth="1"/>
    <col min="5398" max="5398" width="5" style="35" customWidth="1"/>
    <col min="5399" max="5399" width="4.85546875" style="35" customWidth="1"/>
    <col min="5400" max="5400" width="5.140625" style="35" customWidth="1"/>
    <col min="5401" max="5401" width="6.28515625" style="35" customWidth="1"/>
    <col min="5402" max="5402" width="5.140625" style="35" customWidth="1"/>
    <col min="5403" max="5403" width="5" style="35" customWidth="1"/>
    <col min="5404" max="5404" width="5.42578125" style="35" customWidth="1"/>
    <col min="5405" max="5405" width="5.85546875" style="35" customWidth="1"/>
    <col min="5406" max="5406" width="5.7109375" style="35" customWidth="1"/>
    <col min="5407" max="5407" width="6.28515625" style="35" customWidth="1"/>
    <col min="5408" max="5408" width="6.140625" style="35" customWidth="1"/>
    <col min="5409" max="5411" width="4.7109375" style="35" customWidth="1"/>
    <col min="5412" max="5412" width="8.28515625" style="35" customWidth="1"/>
    <col min="5413" max="5413" width="2.7109375" style="35" customWidth="1"/>
    <col min="5414" max="5414" width="3.140625" style="35" customWidth="1"/>
    <col min="5415" max="5415" width="2.85546875" style="35" customWidth="1"/>
    <col min="5416" max="5416" width="4.85546875" style="35" customWidth="1"/>
    <col min="5417" max="5417" width="4.7109375" style="35" customWidth="1"/>
    <col min="5418" max="5418" width="5.85546875" style="35" customWidth="1"/>
    <col min="5419" max="5419" width="6.7109375" style="35" customWidth="1"/>
    <col min="5420" max="5420" width="7.85546875" style="35" customWidth="1"/>
    <col min="5421" max="5421" width="11.85546875" style="35" bestFit="1" customWidth="1"/>
    <col min="5422" max="5630" width="7.85546875" style="35" customWidth="1"/>
    <col min="5631" max="5631" width="7.85546875" style="35"/>
    <col min="5632" max="5632" width="9.85546875" style="35" customWidth="1"/>
    <col min="5633" max="5634" width="6.28515625" style="35" customWidth="1"/>
    <col min="5635" max="5635" width="6.85546875" style="35" customWidth="1"/>
    <col min="5636" max="5636" width="7.140625" style="35" customWidth="1"/>
    <col min="5637" max="5637" width="6" style="35" customWidth="1"/>
    <col min="5638" max="5639" width="5.85546875" style="35" customWidth="1"/>
    <col min="5640" max="5640" width="6.85546875" style="35" customWidth="1"/>
    <col min="5641" max="5641" width="7" style="35" customWidth="1"/>
    <col min="5642" max="5645" width="4.7109375" style="35" customWidth="1"/>
    <col min="5646" max="5646" width="6" style="35" customWidth="1"/>
    <col min="5647" max="5647" width="6.42578125" style="35" customWidth="1"/>
    <col min="5648" max="5648" width="5.85546875" style="35" customWidth="1"/>
    <col min="5649" max="5649" width="4.85546875" style="35" customWidth="1"/>
    <col min="5650" max="5650" width="6" style="35" customWidth="1"/>
    <col min="5651" max="5651" width="6.5703125" style="35" customWidth="1"/>
    <col min="5652" max="5652" width="5.7109375" style="35" customWidth="1"/>
    <col min="5653" max="5653" width="6" style="35" customWidth="1"/>
    <col min="5654" max="5654" width="5" style="35" customWidth="1"/>
    <col min="5655" max="5655" width="4.85546875" style="35" customWidth="1"/>
    <col min="5656" max="5656" width="5.140625" style="35" customWidth="1"/>
    <col min="5657" max="5657" width="6.28515625" style="35" customWidth="1"/>
    <col min="5658" max="5658" width="5.140625" style="35" customWidth="1"/>
    <col min="5659" max="5659" width="5" style="35" customWidth="1"/>
    <col min="5660" max="5660" width="5.42578125" style="35" customWidth="1"/>
    <col min="5661" max="5661" width="5.85546875" style="35" customWidth="1"/>
    <col min="5662" max="5662" width="5.7109375" style="35" customWidth="1"/>
    <col min="5663" max="5663" width="6.28515625" style="35" customWidth="1"/>
    <col min="5664" max="5664" width="6.140625" style="35" customWidth="1"/>
    <col min="5665" max="5667" width="4.7109375" style="35" customWidth="1"/>
    <col min="5668" max="5668" width="8.28515625" style="35" customWidth="1"/>
    <col min="5669" max="5669" width="2.7109375" style="35" customWidth="1"/>
    <col min="5670" max="5670" width="3.140625" style="35" customWidth="1"/>
    <col min="5671" max="5671" width="2.85546875" style="35" customWidth="1"/>
    <col min="5672" max="5672" width="4.85546875" style="35" customWidth="1"/>
    <col min="5673" max="5673" width="4.7109375" style="35" customWidth="1"/>
    <col min="5674" max="5674" width="5.85546875" style="35" customWidth="1"/>
    <col min="5675" max="5675" width="6.7109375" style="35" customWidth="1"/>
    <col min="5676" max="5676" width="7.85546875" style="35" customWidth="1"/>
    <col min="5677" max="5677" width="11.85546875" style="35" bestFit="1" customWidth="1"/>
    <col min="5678" max="5886" width="7.85546875" style="35" customWidth="1"/>
    <col min="5887" max="5887" width="7.85546875" style="35"/>
    <col min="5888" max="5888" width="9.85546875" style="35" customWidth="1"/>
    <col min="5889" max="5890" width="6.28515625" style="35" customWidth="1"/>
    <col min="5891" max="5891" width="6.85546875" style="35" customWidth="1"/>
    <col min="5892" max="5892" width="7.140625" style="35" customWidth="1"/>
    <col min="5893" max="5893" width="6" style="35" customWidth="1"/>
    <col min="5894" max="5895" width="5.85546875" style="35" customWidth="1"/>
    <col min="5896" max="5896" width="6.85546875" style="35" customWidth="1"/>
    <col min="5897" max="5897" width="7" style="35" customWidth="1"/>
    <col min="5898" max="5901" width="4.7109375" style="35" customWidth="1"/>
    <col min="5902" max="5902" width="6" style="35" customWidth="1"/>
    <col min="5903" max="5903" width="6.42578125" style="35" customWidth="1"/>
    <col min="5904" max="5904" width="5.85546875" style="35" customWidth="1"/>
    <col min="5905" max="5905" width="4.85546875" style="35" customWidth="1"/>
    <col min="5906" max="5906" width="6" style="35" customWidth="1"/>
    <col min="5907" max="5907" width="6.5703125" style="35" customWidth="1"/>
    <col min="5908" max="5908" width="5.7109375" style="35" customWidth="1"/>
    <col min="5909" max="5909" width="6" style="35" customWidth="1"/>
    <col min="5910" max="5910" width="5" style="35" customWidth="1"/>
    <col min="5911" max="5911" width="4.85546875" style="35" customWidth="1"/>
    <col min="5912" max="5912" width="5.140625" style="35" customWidth="1"/>
    <col min="5913" max="5913" width="6.28515625" style="35" customWidth="1"/>
    <col min="5914" max="5914" width="5.140625" style="35" customWidth="1"/>
    <col min="5915" max="5915" width="5" style="35" customWidth="1"/>
    <col min="5916" max="5916" width="5.42578125" style="35" customWidth="1"/>
    <col min="5917" max="5917" width="5.85546875" style="35" customWidth="1"/>
    <col min="5918" max="5918" width="5.7109375" style="35" customWidth="1"/>
    <col min="5919" max="5919" width="6.28515625" style="35" customWidth="1"/>
    <col min="5920" max="5920" width="6.140625" style="35" customWidth="1"/>
    <col min="5921" max="5923" width="4.7109375" style="35" customWidth="1"/>
    <col min="5924" max="5924" width="8.28515625" style="35" customWidth="1"/>
    <col min="5925" max="5925" width="2.7109375" style="35" customWidth="1"/>
    <col min="5926" max="5926" width="3.140625" style="35" customWidth="1"/>
    <col min="5927" max="5927" width="2.85546875" style="35" customWidth="1"/>
    <col min="5928" max="5928" width="4.85546875" style="35" customWidth="1"/>
    <col min="5929" max="5929" width="4.7109375" style="35" customWidth="1"/>
    <col min="5930" max="5930" width="5.85546875" style="35" customWidth="1"/>
    <col min="5931" max="5931" width="6.7109375" style="35" customWidth="1"/>
    <col min="5932" max="5932" width="7.85546875" style="35" customWidth="1"/>
    <col min="5933" max="5933" width="11.85546875" style="35" bestFit="1" customWidth="1"/>
    <col min="5934" max="6142" width="7.85546875" style="35" customWidth="1"/>
    <col min="6143" max="6143" width="7.85546875" style="35"/>
    <col min="6144" max="6144" width="9.85546875" style="35" customWidth="1"/>
    <col min="6145" max="6146" width="6.28515625" style="35" customWidth="1"/>
    <col min="6147" max="6147" width="6.85546875" style="35" customWidth="1"/>
    <col min="6148" max="6148" width="7.140625" style="35" customWidth="1"/>
    <col min="6149" max="6149" width="6" style="35" customWidth="1"/>
    <col min="6150" max="6151" width="5.85546875" style="35" customWidth="1"/>
    <col min="6152" max="6152" width="6.85546875" style="35" customWidth="1"/>
    <col min="6153" max="6153" width="7" style="35" customWidth="1"/>
    <col min="6154" max="6157" width="4.7109375" style="35" customWidth="1"/>
    <col min="6158" max="6158" width="6" style="35" customWidth="1"/>
    <col min="6159" max="6159" width="6.42578125" style="35" customWidth="1"/>
    <col min="6160" max="6160" width="5.85546875" style="35" customWidth="1"/>
    <col min="6161" max="6161" width="4.85546875" style="35" customWidth="1"/>
    <col min="6162" max="6162" width="6" style="35" customWidth="1"/>
    <col min="6163" max="6163" width="6.5703125" style="35" customWidth="1"/>
    <col min="6164" max="6164" width="5.7109375" style="35" customWidth="1"/>
    <col min="6165" max="6165" width="6" style="35" customWidth="1"/>
    <col min="6166" max="6166" width="5" style="35" customWidth="1"/>
    <col min="6167" max="6167" width="4.85546875" style="35" customWidth="1"/>
    <col min="6168" max="6168" width="5.140625" style="35" customWidth="1"/>
    <col min="6169" max="6169" width="6.28515625" style="35" customWidth="1"/>
    <col min="6170" max="6170" width="5.140625" style="35" customWidth="1"/>
    <col min="6171" max="6171" width="5" style="35" customWidth="1"/>
    <col min="6172" max="6172" width="5.42578125" style="35" customWidth="1"/>
    <col min="6173" max="6173" width="5.85546875" style="35" customWidth="1"/>
    <col min="6174" max="6174" width="5.7109375" style="35" customWidth="1"/>
    <col min="6175" max="6175" width="6.28515625" style="35" customWidth="1"/>
    <col min="6176" max="6176" width="6.140625" style="35" customWidth="1"/>
    <col min="6177" max="6179" width="4.7109375" style="35" customWidth="1"/>
    <col min="6180" max="6180" width="8.28515625" style="35" customWidth="1"/>
    <col min="6181" max="6181" width="2.7109375" style="35" customWidth="1"/>
    <col min="6182" max="6182" width="3.140625" style="35" customWidth="1"/>
    <col min="6183" max="6183" width="2.85546875" style="35" customWidth="1"/>
    <col min="6184" max="6184" width="4.85546875" style="35" customWidth="1"/>
    <col min="6185" max="6185" width="4.7109375" style="35" customWidth="1"/>
    <col min="6186" max="6186" width="5.85546875" style="35" customWidth="1"/>
    <col min="6187" max="6187" width="6.7109375" style="35" customWidth="1"/>
    <col min="6188" max="6188" width="7.85546875" style="35" customWidth="1"/>
    <col min="6189" max="6189" width="11.85546875" style="35" bestFit="1" customWidth="1"/>
    <col min="6190" max="6398" width="7.85546875" style="35" customWidth="1"/>
    <col min="6399" max="6399" width="7.85546875" style="35"/>
    <col min="6400" max="6400" width="9.85546875" style="35" customWidth="1"/>
    <col min="6401" max="6402" width="6.28515625" style="35" customWidth="1"/>
    <col min="6403" max="6403" width="6.85546875" style="35" customWidth="1"/>
    <col min="6404" max="6404" width="7.140625" style="35" customWidth="1"/>
    <col min="6405" max="6405" width="6" style="35" customWidth="1"/>
    <col min="6406" max="6407" width="5.85546875" style="35" customWidth="1"/>
    <col min="6408" max="6408" width="6.85546875" style="35" customWidth="1"/>
    <col min="6409" max="6409" width="7" style="35" customWidth="1"/>
    <col min="6410" max="6413" width="4.7109375" style="35" customWidth="1"/>
    <col min="6414" max="6414" width="6" style="35" customWidth="1"/>
    <col min="6415" max="6415" width="6.42578125" style="35" customWidth="1"/>
    <col min="6416" max="6416" width="5.85546875" style="35" customWidth="1"/>
    <col min="6417" max="6417" width="4.85546875" style="35" customWidth="1"/>
    <col min="6418" max="6418" width="6" style="35" customWidth="1"/>
    <col min="6419" max="6419" width="6.5703125" style="35" customWidth="1"/>
    <col min="6420" max="6420" width="5.7109375" style="35" customWidth="1"/>
    <col min="6421" max="6421" width="6" style="35" customWidth="1"/>
    <col min="6422" max="6422" width="5" style="35" customWidth="1"/>
    <col min="6423" max="6423" width="4.85546875" style="35" customWidth="1"/>
    <col min="6424" max="6424" width="5.140625" style="35" customWidth="1"/>
    <col min="6425" max="6425" width="6.28515625" style="35" customWidth="1"/>
    <col min="6426" max="6426" width="5.140625" style="35" customWidth="1"/>
    <col min="6427" max="6427" width="5" style="35" customWidth="1"/>
    <col min="6428" max="6428" width="5.42578125" style="35" customWidth="1"/>
    <col min="6429" max="6429" width="5.85546875" style="35" customWidth="1"/>
    <col min="6430" max="6430" width="5.7109375" style="35" customWidth="1"/>
    <col min="6431" max="6431" width="6.28515625" style="35" customWidth="1"/>
    <col min="6432" max="6432" width="6.140625" style="35" customWidth="1"/>
    <col min="6433" max="6435" width="4.7109375" style="35" customWidth="1"/>
    <col min="6436" max="6436" width="8.28515625" style="35" customWidth="1"/>
    <col min="6437" max="6437" width="2.7109375" style="35" customWidth="1"/>
    <col min="6438" max="6438" width="3.140625" style="35" customWidth="1"/>
    <col min="6439" max="6439" width="2.85546875" style="35" customWidth="1"/>
    <col min="6440" max="6440" width="4.85546875" style="35" customWidth="1"/>
    <col min="6441" max="6441" width="4.7109375" style="35" customWidth="1"/>
    <col min="6442" max="6442" width="5.85546875" style="35" customWidth="1"/>
    <col min="6443" max="6443" width="6.7109375" style="35" customWidth="1"/>
    <col min="6444" max="6444" width="7.85546875" style="35" customWidth="1"/>
    <col min="6445" max="6445" width="11.85546875" style="35" bestFit="1" customWidth="1"/>
    <col min="6446" max="6654" width="7.85546875" style="35" customWidth="1"/>
    <col min="6655" max="6655" width="7.85546875" style="35"/>
    <col min="6656" max="6656" width="9.85546875" style="35" customWidth="1"/>
    <col min="6657" max="6658" width="6.28515625" style="35" customWidth="1"/>
    <col min="6659" max="6659" width="6.85546875" style="35" customWidth="1"/>
    <col min="6660" max="6660" width="7.140625" style="35" customWidth="1"/>
    <col min="6661" max="6661" width="6" style="35" customWidth="1"/>
    <col min="6662" max="6663" width="5.85546875" style="35" customWidth="1"/>
    <col min="6664" max="6664" width="6.85546875" style="35" customWidth="1"/>
    <col min="6665" max="6665" width="7" style="35" customWidth="1"/>
    <col min="6666" max="6669" width="4.7109375" style="35" customWidth="1"/>
    <col min="6670" max="6670" width="6" style="35" customWidth="1"/>
    <col min="6671" max="6671" width="6.42578125" style="35" customWidth="1"/>
    <col min="6672" max="6672" width="5.85546875" style="35" customWidth="1"/>
    <col min="6673" max="6673" width="4.85546875" style="35" customWidth="1"/>
    <col min="6674" max="6674" width="6" style="35" customWidth="1"/>
    <col min="6675" max="6675" width="6.5703125" style="35" customWidth="1"/>
    <col min="6676" max="6676" width="5.7109375" style="35" customWidth="1"/>
    <col min="6677" max="6677" width="6" style="35" customWidth="1"/>
    <col min="6678" max="6678" width="5" style="35" customWidth="1"/>
    <col min="6679" max="6679" width="4.85546875" style="35" customWidth="1"/>
    <col min="6680" max="6680" width="5.140625" style="35" customWidth="1"/>
    <col min="6681" max="6681" width="6.28515625" style="35" customWidth="1"/>
    <col min="6682" max="6682" width="5.140625" style="35" customWidth="1"/>
    <col min="6683" max="6683" width="5" style="35" customWidth="1"/>
    <col min="6684" max="6684" width="5.42578125" style="35" customWidth="1"/>
    <col min="6685" max="6685" width="5.85546875" style="35" customWidth="1"/>
    <col min="6686" max="6686" width="5.7109375" style="35" customWidth="1"/>
    <col min="6687" max="6687" width="6.28515625" style="35" customWidth="1"/>
    <col min="6688" max="6688" width="6.140625" style="35" customWidth="1"/>
    <col min="6689" max="6691" width="4.7109375" style="35" customWidth="1"/>
    <col min="6692" max="6692" width="8.28515625" style="35" customWidth="1"/>
    <col min="6693" max="6693" width="2.7109375" style="35" customWidth="1"/>
    <col min="6694" max="6694" width="3.140625" style="35" customWidth="1"/>
    <col min="6695" max="6695" width="2.85546875" style="35" customWidth="1"/>
    <col min="6696" max="6696" width="4.85546875" style="35" customWidth="1"/>
    <col min="6697" max="6697" width="4.7109375" style="35" customWidth="1"/>
    <col min="6698" max="6698" width="5.85546875" style="35" customWidth="1"/>
    <col min="6699" max="6699" width="6.7109375" style="35" customWidth="1"/>
    <col min="6700" max="6700" width="7.85546875" style="35" customWidth="1"/>
    <col min="6701" max="6701" width="11.85546875" style="35" bestFit="1" customWidth="1"/>
    <col min="6702" max="6910" width="7.85546875" style="35" customWidth="1"/>
    <col min="6911" max="6911" width="7.85546875" style="35"/>
    <col min="6912" max="6912" width="9.85546875" style="35" customWidth="1"/>
    <col min="6913" max="6914" width="6.28515625" style="35" customWidth="1"/>
    <col min="6915" max="6915" width="6.85546875" style="35" customWidth="1"/>
    <col min="6916" max="6916" width="7.140625" style="35" customWidth="1"/>
    <col min="6917" max="6917" width="6" style="35" customWidth="1"/>
    <col min="6918" max="6919" width="5.85546875" style="35" customWidth="1"/>
    <col min="6920" max="6920" width="6.85546875" style="35" customWidth="1"/>
    <col min="6921" max="6921" width="7" style="35" customWidth="1"/>
    <col min="6922" max="6925" width="4.7109375" style="35" customWidth="1"/>
    <col min="6926" max="6926" width="6" style="35" customWidth="1"/>
    <col min="6927" max="6927" width="6.42578125" style="35" customWidth="1"/>
    <col min="6928" max="6928" width="5.85546875" style="35" customWidth="1"/>
    <col min="6929" max="6929" width="4.85546875" style="35" customWidth="1"/>
    <col min="6930" max="6930" width="6" style="35" customWidth="1"/>
    <col min="6931" max="6931" width="6.5703125" style="35" customWidth="1"/>
    <col min="6932" max="6932" width="5.7109375" style="35" customWidth="1"/>
    <col min="6933" max="6933" width="6" style="35" customWidth="1"/>
    <col min="6934" max="6934" width="5" style="35" customWidth="1"/>
    <col min="6935" max="6935" width="4.85546875" style="35" customWidth="1"/>
    <col min="6936" max="6936" width="5.140625" style="35" customWidth="1"/>
    <col min="6937" max="6937" width="6.28515625" style="35" customWidth="1"/>
    <col min="6938" max="6938" width="5.140625" style="35" customWidth="1"/>
    <col min="6939" max="6939" width="5" style="35" customWidth="1"/>
    <col min="6940" max="6940" width="5.42578125" style="35" customWidth="1"/>
    <col min="6941" max="6941" width="5.85546875" style="35" customWidth="1"/>
    <col min="6942" max="6942" width="5.7109375" style="35" customWidth="1"/>
    <col min="6943" max="6943" width="6.28515625" style="35" customWidth="1"/>
    <col min="6944" max="6944" width="6.140625" style="35" customWidth="1"/>
    <col min="6945" max="6947" width="4.7109375" style="35" customWidth="1"/>
    <col min="6948" max="6948" width="8.28515625" style="35" customWidth="1"/>
    <col min="6949" max="6949" width="2.7109375" style="35" customWidth="1"/>
    <col min="6950" max="6950" width="3.140625" style="35" customWidth="1"/>
    <col min="6951" max="6951" width="2.85546875" style="35" customWidth="1"/>
    <col min="6952" max="6952" width="4.85546875" style="35" customWidth="1"/>
    <col min="6953" max="6953" width="4.7109375" style="35" customWidth="1"/>
    <col min="6954" max="6954" width="5.85546875" style="35" customWidth="1"/>
    <col min="6955" max="6955" width="6.7109375" style="35" customWidth="1"/>
    <col min="6956" max="6956" width="7.85546875" style="35" customWidth="1"/>
    <col min="6957" max="6957" width="11.85546875" style="35" bestFit="1" customWidth="1"/>
    <col min="6958" max="7166" width="7.85546875" style="35" customWidth="1"/>
    <col min="7167" max="7167" width="7.85546875" style="35"/>
    <col min="7168" max="7168" width="9.85546875" style="35" customWidth="1"/>
    <col min="7169" max="7170" width="6.28515625" style="35" customWidth="1"/>
    <col min="7171" max="7171" width="6.85546875" style="35" customWidth="1"/>
    <col min="7172" max="7172" width="7.140625" style="35" customWidth="1"/>
    <col min="7173" max="7173" width="6" style="35" customWidth="1"/>
    <col min="7174" max="7175" width="5.85546875" style="35" customWidth="1"/>
    <col min="7176" max="7176" width="6.85546875" style="35" customWidth="1"/>
    <col min="7177" max="7177" width="7" style="35" customWidth="1"/>
    <col min="7178" max="7181" width="4.7109375" style="35" customWidth="1"/>
    <col min="7182" max="7182" width="6" style="35" customWidth="1"/>
    <col min="7183" max="7183" width="6.42578125" style="35" customWidth="1"/>
    <col min="7184" max="7184" width="5.85546875" style="35" customWidth="1"/>
    <col min="7185" max="7185" width="4.85546875" style="35" customWidth="1"/>
    <col min="7186" max="7186" width="6" style="35" customWidth="1"/>
    <col min="7187" max="7187" width="6.5703125" style="35" customWidth="1"/>
    <col min="7188" max="7188" width="5.7109375" style="35" customWidth="1"/>
    <col min="7189" max="7189" width="6" style="35" customWidth="1"/>
    <col min="7190" max="7190" width="5" style="35" customWidth="1"/>
    <col min="7191" max="7191" width="4.85546875" style="35" customWidth="1"/>
    <col min="7192" max="7192" width="5.140625" style="35" customWidth="1"/>
    <col min="7193" max="7193" width="6.28515625" style="35" customWidth="1"/>
    <col min="7194" max="7194" width="5.140625" style="35" customWidth="1"/>
    <col min="7195" max="7195" width="5" style="35" customWidth="1"/>
    <col min="7196" max="7196" width="5.42578125" style="35" customWidth="1"/>
    <col min="7197" max="7197" width="5.85546875" style="35" customWidth="1"/>
    <col min="7198" max="7198" width="5.7109375" style="35" customWidth="1"/>
    <col min="7199" max="7199" width="6.28515625" style="35" customWidth="1"/>
    <col min="7200" max="7200" width="6.140625" style="35" customWidth="1"/>
    <col min="7201" max="7203" width="4.7109375" style="35" customWidth="1"/>
    <col min="7204" max="7204" width="8.28515625" style="35" customWidth="1"/>
    <col min="7205" max="7205" width="2.7109375" style="35" customWidth="1"/>
    <col min="7206" max="7206" width="3.140625" style="35" customWidth="1"/>
    <col min="7207" max="7207" width="2.85546875" style="35" customWidth="1"/>
    <col min="7208" max="7208" width="4.85546875" style="35" customWidth="1"/>
    <col min="7209" max="7209" width="4.7109375" style="35" customWidth="1"/>
    <col min="7210" max="7210" width="5.85546875" style="35" customWidth="1"/>
    <col min="7211" max="7211" width="6.7109375" style="35" customWidth="1"/>
    <col min="7212" max="7212" width="7.85546875" style="35" customWidth="1"/>
    <col min="7213" max="7213" width="11.85546875" style="35" bestFit="1" customWidth="1"/>
    <col min="7214" max="7422" width="7.85546875" style="35" customWidth="1"/>
    <col min="7423" max="7423" width="7.85546875" style="35"/>
    <col min="7424" max="7424" width="9.85546875" style="35" customWidth="1"/>
    <col min="7425" max="7426" width="6.28515625" style="35" customWidth="1"/>
    <col min="7427" max="7427" width="6.85546875" style="35" customWidth="1"/>
    <col min="7428" max="7428" width="7.140625" style="35" customWidth="1"/>
    <col min="7429" max="7429" width="6" style="35" customWidth="1"/>
    <col min="7430" max="7431" width="5.85546875" style="35" customWidth="1"/>
    <col min="7432" max="7432" width="6.85546875" style="35" customWidth="1"/>
    <col min="7433" max="7433" width="7" style="35" customWidth="1"/>
    <col min="7434" max="7437" width="4.7109375" style="35" customWidth="1"/>
    <col min="7438" max="7438" width="6" style="35" customWidth="1"/>
    <col min="7439" max="7439" width="6.42578125" style="35" customWidth="1"/>
    <col min="7440" max="7440" width="5.85546875" style="35" customWidth="1"/>
    <col min="7441" max="7441" width="4.85546875" style="35" customWidth="1"/>
    <col min="7442" max="7442" width="6" style="35" customWidth="1"/>
    <col min="7443" max="7443" width="6.5703125" style="35" customWidth="1"/>
    <col min="7444" max="7444" width="5.7109375" style="35" customWidth="1"/>
    <col min="7445" max="7445" width="6" style="35" customWidth="1"/>
    <col min="7446" max="7446" width="5" style="35" customWidth="1"/>
    <col min="7447" max="7447" width="4.85546875" style="35" customWidth="1"/>
    <col min="7448" max="7448" width="5.140625" style="35" customWidth="1"/>
    <col min="7449" max="7449" width="6.28515625" style="35" customWidth="1"/>
    <col min="7450" max="7450" width="5.140625" style="35" customWidth="1"/>
    <col min="7451" max="7451" width="5" style="35" customWidth="1"/>
    <col min="7452" max="7452" width="5.42578125" style="35" customWidth="1"/>
    <col min="7453" max="7453" width="5.85546875" style="35" customWidth="1"/>
    <col min="7454" max="7454" width="5.7109375" style="35" customWidth="1"/>
    <col min="7455" max="7455" width="6.28515625" style="35" customWidth="1"/>
    <col min="7456" max="7456" width="6.140625" style="35" customWidth="1"/>
    <col min="7457" max="7459" width="4.7109375" style="35" customWidth="1"/>
    <col min="7460" max="7460" width="8.28515625" style="35" customWidth="1"/>
    <col min="7461" max="7461" width="2.7109375" style="35" customWidth="1"/>
    <col min="7462" max="7462" width="3.140625" style="35" customWidth="1"/>
    <col min="7463" max="7463" width="2.85546875" style="35" customWidth="1"/>
    <col min="7464" max="7464" width="4.85546875" style="35" customWidth="1"/>
    <col min="7465" max="7465" width="4.7109375" style="35" customWidth="1"/>
    <col min="7466" max="7466" width="5.85546875" style="35" customWidth="1"/>
    <col min="7467" max="7467" width="6.7109375" style="35" customWidth="1"/>
    <col min="7468" max="7468" width="7.85546875" style="35" customWidth="1"/>
    <col min="7469" max="7469" width="11.85546875" style="35" bestFit="1" customWidth="1"/>
    <col min="7470" max="7678" width="7.85546875" style="35" customWidth="1"/>
    <col min="7679" max="7679" width="7.85546875" style="35"/>
    <col min="7680" max="7680" width="9.85546875" style="35" customWidth="1"/>
    <col min="7681" max="7682" width="6.28515625" style="35" customWidth="1"/>
    <col min="7683" max="7683" width="6.85546875" style="35" customWidth="1"/>
    <col min="7684" max="7684" width="7.140625" style="35" customWidth="1"/>
    <col min="7685" max="7685" width="6" style="35" customWidth="1"/>
    <col min="7686" max="7687" width="5.85546875" style="35" customWidth="1"/>
    <col min="7688" max="7688" width="6.85546875" style="35" customWidth="1"/>
    <col min="7689" max="7689" width="7" style="35" customWidth="1"/>
    <col min="7690" max="7693" width="4.7109375" style="35" customWidth="1"/>
    <col min="7694" max="7694" width="6" style="35" customWidth="1"/>
    <col min="7695" max="7695" width="6.42578125" style="35" customWidth="1"/>
    <col min="7696" max="7696" width="5.85546875" style="35" customWidth="1"/>
    <col min="7697" max="7697" width="4.85546875" style="35" customWidth="1"/>
    <col min="7698" max="7698" width="6" style="35" customWidth="1"/>
    <col min="7699" max="7699" width="6.5703125" style="35" customWidth="1"/>
    <col min="7700" max="7700" width="5.7109375" style="35" customWidth="1"/>
    <col min="7701" max="7701" width="6" style="35" customWidth="1"/>
    <col min="7702" max="7702" width="5" style="35" customWidth="1"/>
    <col min="7703" max="7703" width="4.85546875" style="35" customWidth="1"/>
    <col min="7704" max="7704" width="5.140625" style="35" customWidth="1"/>
    <col min="7705" max="7705" width="6.28515625" style="35" customWidth="1"/>
    <col min="7706" max="7706" width="5.140625" style="35" customWidth="1"/>
    <col min="7707" max="7707" width="5" style="35" customWidth="1"/>
    <col min="7708" max="7708" width="5.42578125" style="35" customWidth="1"/>
    <col min="7709" max="7709" width="5.85546875" style="35" customWidth="1"/>
    <col min="7710" max="7710" width="5.7109375" style="35" customWidth="1"/>
    <col min="7711" max="7711" width="6.28515625" style="35" customWidth="1"/>
    <col min="7712" max="7712" width="6.140625" style="35" customWidth="1"/>
    <col min="7713" max="7715" width="4.7109375" style="35" customWidth="1"/>
    <col min="7716" max="7716" width="8.28515625" style="35" customWidth="1"/>
    <col min="7717" max="7717" width="2.7109375" style="35" customWidth="1"/>
    <col min="7718" max="7718" width="3.140625" style="35" customWidth="1"/>
    <col min="7719" max="7719" width="2.85546875" style="35" customWidth="1"/>
    <col min="7720" max="7720" width="4.85546875" style="35" customWidth="1"/>
    <col min="7721" max="7721" width="4.7109375" style="35" customWidth="1"/>
    <col min="7722" max="7722" width="5.85546875" style="35" customWidth="1"/>
    <col min="7723" max="7723" width="6.7109375" style="35" customWidth="1"/>
    <col min="7724" max="7724" width="7.85546875" style="35" customWidth="1"/>
    <col min="7725" max="7725" width="11.85546875" style="35" bestFit="1" customWidth="1"/>
    <col min="7726" max="7934" width="7.85546875" style="35" customWidth="1"/>
    <col min="7935" max="7935" width="7.85546875" style="35"/>
    <col min="7936" max="7936" width="9.85546875" style="35" customWidth="1"/>
    <col min="7937" max="7938" width="6.28515625" style="35" customWidth="1"/>
    <col min="7939" max="7939" width="6.85546875" style="35" customWidth="1"/>
    <col min="7940" max="7940" width="7.140625" style="35" customWidth="1"/>
    <col min="7941" max="7941" width="6" style="35" customWidth="1"/>
    <col min="7942" max="7943" width="5.85546875" style="35" customWidth="1"/>
    <col min="7944" max="7944" width="6.85546875" style="35" customWidth="1"/>
    <col min="7945" max="7945" width="7" style="35" customWidth="1"/>
    <col min="7946" max="7949" width="4.7109375" style="35" customWidth="1"/>
    <col min="7950" max="7950" width="6" style="35" customWidth="1"/>
    <col min="7951" max="7951" width="6.42578125" style="35" customWidth="1"/>
    <col min="7952" max="7952" width="5.85546875" style="35" customWidth="1"/>
    <col min="7953" max="7953" width="4.85546875" style="35" customWidth="1"/>
    <col min="7954" max="7954" width="6" style="35" customWidth="1"/>
    <col min="7955" max="7955" width="6.5703125" style="35" customWidth="1"/>
    <col min="7956" max="7956" width="5.7109375" style="35" customWidth="1"/>
    <col min="7957" max="7957" width="6" style="35" customWidth="1"/>
    <col min="7958" max="7958" width="5" style="35" customWidth="1"/>
    <col min="7959" max="7959" width="4.85546875" style="35" customWidth="1"/>
    <col min="7960" max="7960" width="5.140625" style="35" customWidth="1"/>
    <col min="7961" max="7961" width="6.28515625" style="35" customWidth="1"/>
    <col min="7962" max="7962" width="5.140625" style="35" customWidth="1"/>
    <col min="7963" max="7963" width="5" style="35" customWidth="1"/>
    <col min="7964" max="7964" width="5.42578125" style="35" customWidth="1"/>
    <col min="7965" max="7965" width="5.85546875" style="35" customWidth="1"/>
    <col min="7966" max="7966" width="5.7109375" style="35" customWidth="1"/>
    <col min="7967" max="7967" width="6.28515625" style="35" customWidth="1"/>
    <col min="7968" max="7968" width="6.140625" style="35" customWidth="1"/>
    <col min="7969" max="7971" width="4.7109375" style="35" customWidth="1"/>
    <col min="7972" max="7972" width="8.28515625" style="35" customWidth="1"/>
    <col min="7973" max="7973" width="2.7109375" style="35" customWidth="1"/>
    <col min="7974" max="7974" width="3.140625" style="35" customWidth="1"/>
    <col min="7975" max="7975" width="2.85546875" style="35" customWidth="1"/>
    <col min="7976" max="7976" width="4.85546875" style="35" customWidth="1"/>
    <col min="7977" max="7977" width="4.7109375" style="35" customWidth="1"/>
    <col min="7978" max="7978" width="5.85546875" style="35" customWidth="1"/>
    <col min="7979" max="7979" width="6.7109375" style="35" customWidth="1"/>
    <col min="7980" max="7980" width="7.85546875" style="35" customWidth="1"/>
    <col min="7981" max="7981" width="11.85546875" style="35" bestFit="1" customWidth="1"/>
    <col min="7982" max="8190" width="7.85546875" style="35" customWidth="1"/>
    <col min="8191" max="8191" width="7.85546875" style="35"/>
    <col min="8192" max="8192" width="9.85546875" style="35" customWidth="1"/>
    <col min="8193" max="8194" width="6.28515625" style="35" customWidth="1"/>
    <col min="8195" max="8195" width="6.85546875" style="35" customWidth="1"/>
    <col min="8196" max="8196" width="7.140625" style="35" customWidth="1"/>
    <col min="8197" max="8197" width="6" style="35" customWidth="1"/>
    <col min="8198" max="8199" width="5.85546875" style="35" customWidth="1"/>
    <col min="8200" max="8200" width="6.85546875" style="35" customWidth="1"/>
    <col min="8201" max="8201" width="7" style="35" customWidth="1"/>
    <col min="8202" max="8205" width="4.7109375" style="35" customWidth="1"/>
    <col min="8206" max="8206" width="6" style="35" customWidth="1"/>
    <col min="8207" max="8207" width="6.42578125" style="35" customWidth="1"/>
    <col min="8208" max="8208" width="5.85546875" style="35" customWidth="1"/>
    <col min="8209" max="8209" width="4.85546875" style="35" customWidth="1"/>
    <col min="8210" max="8210" width="6" style="35" customWidth="1"/>
    <col min="8211" max="8211" width="6.5703125" style="35" customWidth="1"/>
    <col min="8212" max="8212" width="5.7109375" style="35" customWidth="1"/>
    <col min="8213" max="8213" width="6" style="35" customWidth="1"/>
    <col min="8214" max="8214" width="5" style="35" customWidth="1"/>
    <col min="8215" max="8215" width="4.85546875" style="35" customWidth="1"/>
    <col min="8216" max="8216" width="5.140625" style="35" customWidth="1"/>
    <col min="8217" max="8217" width="6.28515625" style="35" customWidth="1"/>
    <col min="8218" max="8218" width="5.140625" style="35" customWidth="1"/>
    <col min="8219" max="8219" width="5" style="35" customWidth="1"/>
    <col min="8220" max="8220" width="5.42578125" style="35" customWidth="1"/>
    <col min="8221" max="8221" width="5.85546875" style="35" customWidth="1"/>
    <col min="8222" max="8222" width="5.7109375" style="35" customWidth="1"/>
    <col min="8223" max="8223" width="6.28515625" style="35" customWidth="1"/>
    <col min="8224" max="8224" width="6.140625" style="35" customWidth="1"/>
    <col min="8225" max="8227" width="4.7109375" style="35" customWidth="1"/>
    <col min="8228" max="8228" width="8.28515625" style="35" customWidth="1"/>
    <col min="8229" max="8229" width="2.7109375" style="35" customWidth="1"/>
    <col min="8230" max="8230" width="3.140625" style="35" customWidth="1"/>
    <col min="8231" max="8231" width="2.85546875" style="35" customWidth="1"/>
    <col min="8232" max="8232" width="4.85546875" style="35" customWidth="1"/>
    <col min="8233" max="8233" width="4.7109375" style="35" customWidth="1"/>
    <col min="8234" max="8234" width="5.85546875" style="35" customWidth="1"/>
    <col min="8235" max="8235" width="6.7109375" style="35" customWidth="1"/>
    <col min="8236" max="8236" width="7.85546875" style="35" customWidth="1"/>
    <col min="8237" max="8237" width="11.85546875" style="35" bestFit="1" customWidth="1"/>
    <col min="8238" max="8446" width="7.85546875" style="35" customWidth="1"/>
    <col min="8447" max="8447" width="7.85546875" style="35"/>
    <col min="8448" max="8448" width="9.85546875" style="35" customWidth="1"/>
    <col min="8449" max="8450" width="6.28515625" style="35" customWidth="1"/>
    <col min="8451" max="8451" width="6.85546875" style="35" customWidth="1"/>
    <col min="8452" max="8452" width="7.140625" style="35" customWidth="1"/>
    <col min="8453" max="8453" width="6" style="35" customWidth="1"/>
    <col min="8454" max="8455" width="5.85546875" style="35" customWidth="1"/>
    <col min="8456" max="8456" width="6.85546875" style="35" customWidth="1"/>
    <col min="8457" max="8457" width="7" style="35" customWidth="1"/>
    <col min="8458" max="8461" width="4.7109375" style="35" customWidth="1"/>
    <col min="8462" max="8462" width="6" style="35" customWidth="1"/>
    <col min="8463" max="8463" width="6.42578125" style="35" customWidth="1"/>
    <col min="8464" max="8464" width="5.85546875" style="35" customWidth="1"/>
    <col min="8465" max="8465" width="4.85546875" style="35" customWidth="1"/>
    <col min="8466" max="8466" width="6" style="35" customWidth="1"/>
    <col min="8467" max="8467" width="6.5703125" style="35" customWidth="1"/>
    <col min="8468" max="8468" width="5.7109375" style="35" customWidth="1"/>
    <col min="8469" max="8469" width="6" style="35" customWidth="1"/>
    <col min="8470" max="8470" width="5" style="35" customWidth="1"/>
    <col min="8471" max="8471" width="4.85546875" style="35" customWidth="1"/>
    <col min="8472" max="8472" width="5.140625" style="35" customWidth="1"/>
    <col min="8473" max="8473" width="6.28515625" style="35" customWidth="1"/>
    <col min="8474" max="8474" width="5.140625" style="35" customWidth="1"/>
    <col min="8475" max="8475" width="5" style="35" customWidth="1"/>
    <col min="8476" max="8476" width="5.42578125" style="35" customWidth="1"/>
    <col min="8477" max="8477" width="5.85546875" style="35" customWidth="1"/>
    <col min="8478" max="8478" width="5.7109375" style="35" customWidth="1"/>
    <col min="8479" max="8479" width="6.28515625" style="35" customWidth="1"/>
    <col min="8480" max="8480" width="6.140625" style="35" customWidth="1"/>
    <col min="8481" max="8483" width="4.7109375" style="35" customWidth="1"/>
    <col min="8484" max="8484" width="8.28515625" style="35" customWidth="1"/>
    <col min="8485" max="8485" width="2.7109375" style="35" customWidth="1"/>
    <col min="8486" max="8486" width="3.140625" style="35" customWidth="1"/>
    <col min="8487" max="8487" width="2.85546875" style="35" customWidth="1"/>
    <col min="8488" max="8488" width="4.85546875" style="35" customWidth="1"/>
    <col min="8489" max="8489" width="4.7109375" style="35" customWidth="1"/>
    <col min="8490" max="8490" width="5.85546875" style="35" customWidth="1"/>
    <col min="8491" max="8491" width="6.7109375" style="35" customWidth="1"/>
    <col min="8492" max="8492" width="7.85546875" style="35" customWidth="1"/>
    <col min="8493" max="8493" width="11.85546875" style="35" bestFit="1" customWidth="1"/>
    <col min="8494" max="8702" width="7.85546875" style="35" customWidth="1"/>
    <col min="8703" max="8703" width="7.85546875" style="35"/>
    <col min="8704" max="8704" width="9.85546875" style="35" customWidth="1"/>
    <col min="8705" max="8706" width="6.28515625" style="35" customWidth="1"/>
    <col min="8707" max="8707" width="6.85546875" style="35" customWidth="1"/>
    <col min="8708" max="8708" width="7.140625" style="35" customWidth="1"/>
    <col min="8709" max="8709" width="6" style="35" customWidth="1"/>
    <col min="8710" max="8711" width="5.85546875" style="35" customWidth="1"/>
    <col min="8712" max="8712" width="6.85546875" style="35" customWidth="1"/>
    <col min="8713" max="8713" width="7" style="35" customWidth="1"/>
    <col min="8714" max="8717" width="4.7109375" style="35" customWidth="1"/>
    <col min="8718" max="8718" width="6" style="35" customWidth="1"/>
    <col min="8719" max="8719" width="6.42578125" style="35" customWidth="1"/>
    <col min="8720" max="8720" width="5.85546875" style="35" customWidth="1"/>
    <col min="8721" max="8721" width="4.85546875" style="35" customWidth="1"/>
    <col min="8722" max="8722" width="6" style="35" customWidth="1"/>
    <col min="8723" max="8723" width="6.5703125" style="35" customWidth="1"/>
    <col min="8724" max="8724" width="5.7109375" style="35" customWidth="1"/>
    <col min="8725" max="8725" width="6" style="35" customWidth="1"/>
    <col min="8726" max="8726" width="5" style="35" customWidth="1"/>
    <col min="8727" max="8727" width="4.85546875" style="35" customWidth="1"/>
    <col min="8728" max="8728" width="5.140625" style="35" customWidth="1"/>
    <col min="8729" max="8729" width="6.28515625" style="35" customWidth="1"/>
    <col min="8730" max="8730" width="5.140625" style="35" customWidth="1"/>
    <col min="8731" max="8731" width="5" style="35" customWidth="1"/>
    <col min="8732" max="8732" width="5.42578125" style="35" customWidth="1"/>
    <col min="8733" max="8733" width="5.85546875" style="35" customWidth="1"/>
    <col min="8734" max="8734" width="5.7109375" style="35" customWidth="1"/>
    <col min="8735" max="8735" width="6.28515625" style="35" customWidth="1"/>
    <col min="8736" max="8736" width="6.140625" style="35" customWidth="1"/>
    <col min="8737" max="8739" width="4.7109375" style="35" customWidth="1"/>
    <col min="8740" max="8740" width="8.28515625" style="35" customWidth="1"/>
    <col min="8741" max="8741" width="2.7109375" style="35" customWidth="1"/>
    <col min="8742" max="8742" width="3.140625" style="35" customWidth="1"/>
    <col min="8743" max="8743" width="2.85546875" style="35" customWidth="1"/>
    <col min="8744" max="8744" width="4.85546875" style="35" customWidth="1"/>
    <col min="8745" max="8745" width="4.7109375" style="35" customWidth="1"/>
    <col min="8746" max="8746" width="5.85546875" style="35" customWidth="1"/>
    <col min="8747" max="8747" width="6.7109375" style="35" customWidth="1"/>
    <col min="8748" max="8748" width="7.85546875" style="35" customWidth="1"/>
    <col min="8749" max="8749" width="11.85546875" style="35" bestFit="1" customWidth="1"/>
    <col min="8750" max="8958" width="7.85546875" style="35" customWidth="1"/>
    <col min="8959" max="8959" width="7.85546875" style="35"/>
    <col min="8960" max="8960" width="9.85546875" style="35" customWidth="1"/>
    <col min="8961" max="8962" width="6.28515625" style="35" customWidth="1"/>
    <col min="8963" max="8963" width="6.85546875" style="35" customWidth="1"/>
    <col min="8964" max="8964" width="7.140625" style="35" customWidth="1"/>
    <col min="8965" max="8965" width="6" style="35" customWidth="1"/>
    <col min="8966" max="8967" width="5.85546875" style="35" customWidth="1"/>
    <col min="8968" max="8968" width="6.85546875" style="35" customWidth="1"/>
    <col min="8969" max="8969" width="7" style="35" customWidth="1"/>
    <col min="8970" max="8973" width="4.7109375" style="35" customWidth="1"/>
    <col min="8974" max="8974" width="6" style="35" customWidth="1"/>
    <col min="8975" max="8975" width="6.42578125" style="35" customWidth="1"/>
    <col min="8976" max="8976" width="5.85546875" style="35" customWidth="1"/>
    <col min="8977" max="8977" width="4.85546875" style="35" customWidth="1"/>
    <col min="8978" max="8978" width="6" style="35" customWidth="1"/>
    <col min="8979" max="8979" width="6.5703125" style="35" customWidth="1"/>
    <col min="8980" max="8980" width="5.7109375" style="35" customWidth="1"/>
    <col min="8981" max="8981" width="6" style="35" customWidth="1"/>
    <col min="8982" max="8982" width="5" style="35" customWidth="1"/>
    <col min="8983" max="8983" width="4.85546875" style="35" customWidth="1"/>
    <col min="8984" max="8984" width="5.140625" style="35" customWidth="1"/>
    <col min="8985" max="8985" width="6.28515625" style="35" customWidth="1"/>
    <col min="8986" max="8986" width="5.140625" style="35" customWidth="1"/>
    <col min="8987" max="8987" width="5" style="35" customWidth="1"/>
    <col min="8988" max="8988" width="5.42578125" style="35" customWidth="1"/>
    <col min="8989" max="8989" width="5.85546875" style="35" customWidth="1"/>
    <col min="8990" max="8990" width="5.7109375" style="35" customWidth="1"/>
    <col min="8991" max="8991" width="6.28515625" style="35" customWidth="1"/>
    <col min="8992" max="8992" width="6.140625" style="35" customWidth="1"/>
    <col min="8993" max="8995" width="4.7109375" style="35" customWidth="1"/>
    <col min="8996" max="8996" width="8.28515625" style="35" customWidth="1"/>
    <col min="8997" max="8997" width="2.7109375" style="35" customWidth="1"/>
    <col min="8998" max="8998" width="3.140625" style="35" customWidth="1"/>
    <col min="8999" max="8999" width="2.85546875" style="35" customWidth="1"/>
    <col min="9000" max="9000" width="4.85546875" style="35" customWidth="1"/>
    <col min="9001" max="9001" width="4.7109375" style="35" customWidth="1"/>
    <col min="9002" max="9002" width="5.85546875" style="35" customWidth="1"/>
    <col min="9003" max="9003" width="6.7109375" style="35" customWidth="1"/>
    <col min="9004" max="9004" width="7.85546875" style="35" customWidth="1"/>
    <col min="9005" max="9005" width="11.85546875" style="35" bestFit="1" customWidth="1"/>
    <col min="9006" max="9214" width="7.85546875" style="35" customWidth="1"/>
    <col min="9215" max="9215" width="7.85546875" style="35"/>
    <col min="9216" max="9216" width="9.85546875" style="35" customWidth="1"/>
    <col min="9217" max="9218" width="6.28515625" style="35" customWidth="1"/>
    <col min="9219" max="9219" width="6.85546875" style="35" customWidth="1"/>
    <col min="9220" max="9220" width="7.140625" style="35" customWidth="1"/>
    <col min="9221" max="9221" width="6" style="35" customWidth="1"/>
    <col min="9222" max="9223" width="5.85546875" style="35" customWidth="1"/>
    <col min="9224" max="9224" width="6.85546875" style="35" customWidth="1"/>
    <col min="9225" max="9225" width="7" style="35" customWidth="1"/>
    <col min="9226" max="9229" width="4.7109375" style="35" customWidth="1"/>
    <col min="9230" max="9230" width="6" style="35" customWidth="1"/>
    <col min="9231" max="9231" width="6.42578125" style="35" customWidth="1"/>
    <col min="9232" max="9232" width="5.85546875" style="35" customWidth="1"/>
    <col min="9233" max="9233" width="4.85546875" style="35" customWidth="1"/>
    <col min="9234" max="9234" width="6" style="35" customWidth="1"/>
    <col min="9235" max="9235" width="6.5703125" style="35" customWidth="1"/>
    <col min="9236" max="9236" width="5.7109375" style="35" customWidth="1"/>
    <col min="9237" max="9237" width="6" style="35" customWidth="1"/>
    <col min="9238" max="9238" width="5" style="35" customWidth="1"/>
    <col min="9239" max="9239" width="4.85546875" style="35" customWidth="1"/>
    <col min="9240" max="9240" width="5.140625" style="35" customWidth="1"/>
    <col min="9241" max="9241" width="6.28515625" style="35" customWidth="1"/>
    <col min="9242" max="9242" width="5.140625" style="35" customWidth="1"/>
    <col min="9243" max="9243" width="5" style="35" customWidth="1"/>
    <col min="9244" max="9244" width="5.42578125" style="35" customWidth="1"/>
    <col min="9245" max="9245" width="5.85546875" style="35" customWidth="1"/>
    <col min="9246" max="9246" width="5.7109375" style="35" customWidth="1"/>
    <col min="9247" max="9247" width="6.28515625" style="35" customWidth="1"/>
    <col min="9248" max="9248" width="6.140625" style="35" customWidth="1"/>
    <col min="9249" max="9251" width="4.7109375" style="35" customWidth="1"/>
    <col min="9252" max="9252" width="8.28515625" style="35" customWidth="1"/>
    <col min="9253" max="9253" width="2.7109375" style="35" customWidth="1"/>
    <col min="9254" max="9254" width="3.140625" style="35" customWidth="1"/>
    <col min="9255" max="9255" width="2.85546875" style="35" customWidth="1"/>
    <col min="9256" max="9256" width="4.85546875" style="35" customWidth="1"/>
    <col min="9257" max="9257" width="4.7109375" style="35" customWidth="1"/>
    <col min="9258" max="9258" width="5.85546875" style="35" customWidth="1"/>
    <col min="9259" max="9259" width="6.7109375" style="35" customWidth="1"/>
    <col min="9260" max="9260" width="7.85546875" style="35" customWidth="1"/>
    <col min="9261" max="9261" width="11.85546875" style="35" bestFit="1" customWidth="1"/>
    <col min="9262" max="9470" width="7.85546875" style="35" customWidth="1"/>
    <col min="9471" max="9471" width="7.85546875" style="35"/>
    <col min="9472" max="9472" width="9.85546875" style="35" customWidth="1"/>
    <col min="9473" max="9474" width="6.28515625" style="35" customWidth="1"/>
    <col min="9475" max="9475" width="6.85546875" style="35" customWidth="1"/>
    <col min="9476" max="9476" width="7.140625" style="35" customWidth="1"/>
    <col min="9477" max="9477" width="6" style="35" customWidth="1"/>
    <col min="9478" max="9479" width="5.85546875" style="35" customWidth="1"/>
    <col min="9480" max="9480" width="6.85546875" style="35" customWidth="1"/>
    <col min="9481" max="9481" width="7" style="35" customWidth="1"/>
    <col min="9482" max="9485" width="4.7109375" style="35" customWidth="1"/>
    <col min="9486" max="9486" width="6" style="35" customWidth="1"/>
    <col min="9487" max="9487" width="6.42578125" style="35" customWidth="1"/>
    <col min="9488" max="9488" width="5.85546875" style="35" customWidth="1"/>
    <col min="9489" max="9489" width="4.85546875" style="35" customWidth="1"/>
    <col min="9490" max="9490" width="6" style="35" customWidth="1"/>
    <col min="9491" max="9491" width="6.5703125" style="35" customWidth="1"/>
    <col min="9492" max="9492" width="5.7109375" style="35" customWidth="1"/>
    <col min="9493" max="9493" width="6" style="35" customWidth="1"/>
    <col min="9494" max="9494" width="5" style="35" customWidth="1"/>
    <col min="9495" max="9495" width="4.85546875" style="35" customWidth="1"/>
    <col min="9496" max="9496" width="5.140625" style="35" customWidth="1"/>
    <col min="9497" max="9497" width="6.28515625" style="35" customWidth="1"/>
    <col min="9498" max="9498" width="5.140625" style="35" customWidth="1"/>
    <col min="9499" max="9499" width="5" style="35" customWidth="1"/>
    <col min="9500" max="9500" width="5.42578125" style="35" customWidth="1"/>
    <col min="9501" max="9501" width="5.85546875" style="35" customWidth="1"/>
    <col min="9502" max="9502" width="5.7109375" style="35" customWidth="1"/>
    <col min="9503" max="9503" width="6.28515625" style="35" customWidth="1"/>
    <col min="9504" max="9504" width="6.140625" style="35" customWidth="1"/>
    <col min="9505" max="9507" width="4.7109375" style="35" customWidth="1"/>
    <col min="9508" max="9508" width="8.28515625" style="35" customWidth="1"/>
    <col min="9509" max="9509" width="2.7109375" style="35" customWidth="1"/>
    <col min="9510" max="9510" width="3.140625" style="35" customWidth="1"/>
    <col min="9511" max="9511" width="2.85546875" style="35" customWidth="1"/>
    <col min="9512" max="9512" width="4.85546875" style="35" customWidth="1"/>
    <col min="9513" max="9513" width="4.7109375" style="35" customWidth="1"/>
    <col min="9514" max="9514" width="5.85546875" style="35" customWidth="1"/>
    <col min="9515" max="9515" width="6.7109375" style="35" customWidth="1"/>
    <col min="9516" max="9516" width="7.85546875" style="35" customWidth="1"/>
    <col min="9517" max="9517" width="11.85546875" style="35" bestFit="1" customWidth="1"/>
    <col min="9518" max="9726" width="7.85546875" style="35" customWidth="1"/>
    <col min="9727" max="9727" width="7.85546875" style="35"/>
    <col min="9728" max="9728" width="9.85546875" style="35" customWidth="1"/>
    <col min="9729" max="9730" width="6.28515625" style="35" customWidth="1"/>
    <col min="9731" max="9731" width="6.85546875" style="35" customWidth="1"/>
    <col min="9732" max="9732" width="7.140625" style="35" customWidth="1"/>
    <col min="9733" max="9733" width="6" style="35" customWidth="1"/>
    <col min="9734" max="9735" width="5.85546875" style="35" customWidth="1"/>
    <col min="9736" max="9736" width="6.85546875" style="35" customWidth="1"/>
    <col min="9737" max="9737" width="7" style="35" customWidth="1"/>
    <col min="9738" max="9741" width="4.7109375" style="35" customWidth="1"/>
    <col min="9742" max="9742" width="6" style="35" customWidth="1"/>
    <col min="9743" max="9743" width="6.42578125" style="35" customWidth="1"/>
    <col min="9744" max="9744" width="5.85546875" style="35" customWidth="1"/>
    <col min="9745" max="9745" width="4.85546875" style="35" customWidth="1"/>
    <col min="9746" max="9746" width="6" style="35" customWidth="1"/>
    <col min="9747" max="9747" width="6.5703125" style="35" customWidth="1"/>
    <col min="9748" max="9748" width="5.7109375" style="35" customWidth="1"/>
    <col min="9749" max="9749" width="6" style="35" customWidth="1"/>
    <col min="9750" max="9750" width="5" style="35" customWidth="1"/>
    <col min="9751" max="9751" width="4.85546875" style="35" customWidth="1"/>
    <col min="9752" max="9752" width="5.140625" style="35" customWidth="1"/>
    <col min="9753" max="9753" width="6.28515625" style="35" customWidth="1"/>
    <col min="9754" max="9754" width="5.140625" style="35" customWidth="1"/>
    <col min="9755" max="9755" width="5" style="35" customWidth="1"/>
    <col min="9756" max="9756" width="5.42578125" style="35" customWidth="1"/>
    <col min="9757" max="9757" width="5.85546875" style="35" customWidth="1"/>
    <col min="9758" max="9758" width="5.7109375" style="35" customWidth="1"/>
    <col min="9759" max="9759" width="6.28515625" style="35" customWidth="1"/>
    <col min="9760" max="9760" width="6.140625" style="35" customWidth="1"/>
    <col min="9761" max="9763" width="4.7109375" style="35" customWidth="1"/>
    <col min="9764" max="9764" width="8.28515625" style="35" customWidth="1"/>
    <col min="9765" max="9765" width="2.7109375" style="35" customWidth="1"/>
    <col min="9766" max="9766" width="3.140625" style="35" customWidth="1"/>
    <col min="9767" max="9767" width="2.85546875" style="35" customWidth="1"/>
    <col min="9768" max="9768" width="4.85546875" style="35" customWidth="1"/>
    <col min="9769" max="9769" width="4.7109375" style="35" customWidth="1"/>
    <col min="9770" max="9770" width="5.85546875" style="35" customWidth="1"/>
    <col min="9771" max="9771" width="6.7109375" style="35" customWidth="1"/>
    <col min="9772" max="9772" width="7.85546875" style="35" customWidth="1"/>
    <col min="9773" max="9773" width="11.85546875" style="35" bestFit="1" customWidth="1"/>
    <col min="9774" max="9982" width="7.85546875" style="35" customWidth="1"/>
    <col min="9983" max="9983" width="7.85546875" style="35"/>
    <col min="9984" max="9984" width="9.85546875" style="35" customWidth="1"/>
    <col min="9985" max="9986" width="6.28515625" style="35" customWidth="1"/>
    <col min="9987" max="9987" width="6.85546875" style="35" customWidth="1"/>
    <col min="9988" max="9988" width="7.140625" style="35" customWidth="1"/>
    <col min="9989" max="9989" width="6" style="35" customWidth="1"/>
    <col min="9990" max="9991" width="5.85546875" style="35" customWidth="1"/>
    <col min="9992" max="9992" width="6.85546875" style="35" customWidth="1"/>
    <col min="9993" max="9993" width="7" style="35" customWidth="1"/>
    <col min="9994" max="9997" width="4.7109375" style="35" customWidth="1"/>
    <col min="9998" max="9998" width="6" style="35" customWidth="1"/>
    <col min="9999" max="9999" width="6.42578125" style="35" customWidth="1"/>
    <col min="10000" max="10000" width="5.85546875" style="35" customWidth="1"/>
    <col min="10001" max="10001" width="4.85546875" style="35" customWidth="1"/>
    <col min="10002" max="10002" width="6" style="35" customWidth="1"/>
    <col min="10003" max="10003" width="6.5703125" style="35" customWidth="1"/>
    <col min="10004" max="10004" width="5.7109375" style="35" customWidth="1"/>
    <col min="10005" max="10005" width="6" style="35" customWidth="1"/>
    <col min="10006" max="10006" width="5" style="35" customWidth="1"/>
    <col min="10007" max="10007" width="4.85546875" style="35" customWidth="1"/>
    <col min="10008" max="10008" width="5.140625" style="35" customWidth="1"/>
    <col min="10009" max="10009" width="6.28515625" style="35" customWidth="1"/>
    <col min="10010" max="10010" width="5.140625" style="35" customWidth="1"/>
    <col min="10011" max="10011" width="5" style="35" customWidth="1"/>
    <col min="10012" max="10012" width="5.42578125" style="35" customWidth="1"/>
    <col min="10013" max="10013" width="5.85546875" style="35" customWidth="1"/>
    <col min="10014" max="10014" width="5.7109375" style="35" customWidth="1"/>
    <col min="10015" max="10015" width="6.28515625" style="35" customWidth="1"/>
    <col min="10016" max="10016" width="6.140625" style="35" customWidth="1"/>
    <col min="10017" max="10019" width="4.7109375" style="35" customWidth="1"/>
    <col min="10020" max="10020" width="8.28515625" style="35" customWidth="1"/>
    <col min="10021" max="10021" width="2.7109375" style="35" customWidth="1"/>
    <col min="10022" max="10022" width="3.140625" style="35" customWidth="1"/>
    <col min="10023" max="10023" width="2.85546875" style="35" customWidth="1"/>
    <col min="10024" max="10024" width="4.85546875" style="35" customWidth="1"/>
    <col min="10025" max="10025" width="4.7109375" style="35" customWidth="1"/>
    <col min="10026" max="10026" width="5.85546875" style="35" customWidth="1"/>
    <col min="10027" max="10027" width="6.7109375" style="35" customWidth="1"/>
    <col min="10028" max="10028" width="7.85546875" style="35" customWidth="1"/>
    <col min="10029" max="10029" width="11.85546875" style="35" bestFit="1" customWidth="1"/>
    <col min="10030" max="10238" width="7.85546875" style="35" customWidth="1"/>
    <col min="10239" max="10239" width="7.85546875" style="35"/>
    <col min="10240" max="10240" width="9.85546875" style="35" customWidth="1"/>
    <col min="10241" max="10242" width="6.28515625" style="35" customWidth="1"/>
    <col min="10243" max="10243" width="6.85546875" style="35" customWidth="1"/>
    <col min="10244" max="10244" width="7.140625" style="35" customWidth="1"/>
    <col min="10245" max="10245" width="6" style="35" customWidth="1"/>
    <col min="10246" max="10247" width="5.85546875" style="35" customWidth="1"/>
    <col min="10248" max="10248" width="6.85546875" style="35" customWidth="1"/>
    <col min="10249" max="10249" width="7" style="35" customWidth="1"/>
    <col min="10250" max="10253" width="4.7109375" style="35" customWidth="1"/>
    <col min="10254" max="10254" width="6" style="35" customWidth="1"/>
    <col min="10255" max="10255" width="6.42578125" style="35" customWidth="1"/>
    <col min="10256" max="10256" width="5.85546875" style="35" customWidth="1"/>
    <col min="10257" max="10257" width="4.85546875" style="35" customWidth="1"/>
    <col min="10258" max="10258" width="6" style="35" customWidth="1"/>
    <col min="10259" max="10259" width="6.5703125" style="35" customWidth="1"/>
    <col min="10260" max="10260" width="5.7109375" style="35" customWidth="1"/>
    <col min="10261" max="10261" width="6" style="35" customWidth="1"/>
    <col min="10262" max="10262" width="5" style="35" customWidth="1"/>
    <col min="10263" max="10263" width="4.85546875" style="35" customWidth="1"/>
    <col min="10264" max="10264" width="5.140625" style="35" customWidth="1"/>
    <col min="10265" max="10265" width="6.28515625" style="35" customWidth="1"/>
    <col min="10266" max="10266" width="5.140625" style="35" customWidth="1"/>
    <col min="10267" max="10267" width="5" style="35" customWidth="1"/>
    <col min="10268" max="10268" width="5.42578125" style="35" customWidth="1"/>
    <col min="10269" max="10269" width="5.85546875" style="35" customWidth="1"/>
    <col min="10270" max="10270" width="5.7109375" style="35" customWidth="1"/>
    <col min="10271" max="10271" width="6.28515625" style="35" customWidth="1"/>
    <col min="10272" max="10272" width="6.140625" style="35" customWidth="1"/>
    <col min="10273" max="10275" width="4.7109375" style="35" customWidth="1"/>
    <col min="10276" max="10276" width="8.28515625" style="35" customWidth="1"/>
    <col min="10277" max="10277" width="2.7109375" style="35" customWidth="1"/>
    <col min="10278" max="10278" width="3.140625" style="35" customWidth="1"/>
    <col min="10279" max="10279" width="2.85546875" style="35" customWidth="1"/>
    <col min="10280" max="10280" width="4.85546875" style="35" customWidth="1"/>
    <col min="10281" max="10281" width="4.7109375" style="35" customWidth="1"/>
    <col min="10282" max="10282" width="5.85546875" style="35" customWidth="1"/>
    <col min="10283" max="10283" width="6.7109375" style="35" customWidth="1"/>
    <col min="10284" max="10284" width="7.85546875" style="35" customWidth="1"/>
    <col min="10285" max="10285" width="11.85546875" style="35" bestFit="1" customWidth="1"/>
    <col min="10286" max="10494" width="7.85546875" style="35" customWidth="1"/>
    <col min="10495" max="10495" width="7.85546875" style="35"/>
    <col min="10496" max="10496" width="9.85546875" style="35" customWidth="1"/>
    <col min="10497" max="10498" width="6.28515625" style="35" customWidth="1"/>
    <col min="10499" max="10499" width="6.85546875" style="35" customWidth="1"/>
    <col min="10500" max="10500" width="7.140625" style="35" customWidth="1"/>
    <col min="10501" max="10501" width="6" style="35" customWidth="1"/>
    <col min="10502" max="10503" width="5.85546875" style="35" customWidth="1"/>
    <col min="10504" max="10504" width="6.85546875" style="35" customWidth="1"/>
    <col min="10505" max="10505" width="7" style="35" customWidth="1"/>
    <col min="10506" max="10509" width="4.7109375" style="35" customWidth="1"/>
    <col min="10510" max="10510" width="6" style="35" customWidth="1"/>
    <col min="10511" max="10511" width="6.42578125" style="35" customWidth="1"/>
    <col min="10512" max="10512" width="5.85546875" style="35" customWidth="1"/>
    <col min="10513" max="10513" width="4.85546875" style="35" customWidth="1"/>
    <col min="10514" max="10514" width="6" style="35" customWidth="1"/>
    <col min="10515" max="10515" width="6.5703125" style="35" customWidth="1"/>
    <col min="10516" max="10516" width="5.7109375" style="35" customWidth="1"/>
    <col min="10517" max="10517" width="6" style="35" customWidth="1"/>
    <col min="10518" max="10518" width="5" style="35" customWidth="1"/>
    <col min="10519" max="10519" width="4.85546875" style="35" customWidth="1"/>
    <col min="10520" max="10520" width="5.140625" style="35" customWidth="1"/>
    <col min="10521" max="10521" width="6.28515625" style="35" customWidth="1"/>
    <col min="10522" max="10522" width="5.140625" style="35" customWidth="1"/>
    <col min="10523" max="10523" width="5" style="35" customWidth="1"/>
    <col min="10524" max="10524" width="5.42578125" style="35" customWidth="1"/>
    <col min="10525" max="10525" width="5.85546875" style="35" customWidth="1"/>
    <col min="10526" max="10526" width="5.7109375" style="35" customWidth="1"/>
    <col min="10527" max="10527" width="6.28515625" style="35" customWidth="1"/>
    <col min="10528" max="10528" width="6.140625" style="35" customWidth="1"/>
    <col min="10529" max="10531" width="4.7109375" style="35" customWidth="1"/>
    <col min="10532" max="10532" width="8.28515625" style="35" customWidth="1"/>
    <col min="10533" max="10533" width="2.7109375" style="35" customWidth="1"/>
    <col min="10534" max="10534" width="3.140625" style="35" customWidth="1"/>
    <col min="10535" max="10535" width="2.85546875" style="35" customWidth="1"/>
    <col min="10536" max="10536" width="4.85546875" style="35" customWidth="1"/>
    <col min="10537" max="10537" width="4.7109375" style="35" customWidth="1"/>
    <col min="10538" max="10538" width="5.85546875" style="35" customWidth="1"/>
    <col min="10539" max="10539" width="6.7109375" style="35" customWidth="1"/>
    <col min="10540" max="10540" width="7.85546875" style="35" customWidth="1"/>
    <col min="10541" max="10541" width="11.85546875" style="35" bestFit="1" customWidth="1"/>
    <col min="10542" max="10750" width="7.85546875" style="35" customWidth="1"/>
    <col min="10751" max="10751" width="7.85546875" style="35"/>
    <col min="10752" max="10752" width="9.85546875" style="35" customWidth="1"/>
    <col min="10753" max="10754" width="6.28515625" style="35" customWidth="1"/>
    <col min="10755" max="10755" width="6.85546875" style="35" customWidth="1"/>
    <col min="10756" max="10756" width="7.140625" style="35" customWidth="1"/>
    <col min="10757" max="10757" width="6" style="35" customWidth="1"/>
    <col min="10758" max="10759" width="5.85546875" style="35" customWidth="1"/>
    <col min="10760" max="10760" width="6.85546875" style="35" customWidth="1"/>
    <col min="10761" max="10761" width="7" style="35" customWidth="1"/>
    <col min="10762" max="10765" width="4.7109375" style="35" customWidth="1"/>
    <col min="10766" max="10766" width="6" style="35" customWidth="1"/>
    <col min="10767" max="10767" width="6.42578125" style="35" customWidth="1"/>
    <col min="10768" max="10768" width="5.85546875" style="35" customWidth="1"/>
    <col min="10769" max="10769" width="4.85546875" style="35" customWidth="1"/>
    <col min="10770" max="10770" width="6" style="35" customWidth="1"/>
    <col min="10771" max="10771" width="6.5703125" style="35" customWidth="1"/>
    <col min="10772" max="10772" width="5.7109375" style="35" customWidth="1"/>
    <col min="10773" max="10773" width="6" style="35" customWidth="1"/>
    <col min="10774" max="10774" width="5" style="35" customWidth="1"/>
    <col min="10775" max="10775" width="4.85546875" style="35" customWidth="1"/>
    <col min="10776" max="10776" width="5.140625" style="35" customWidth="1"/>
    <col min="10777" max="10777" width="6.28515625" style="35" customWidth="1"/>
    <col min="10778" max="10778" width="5.140625" style="35" customWidth="1"/>
    <col min="10779" max="10779" width="5" style="35" customWidth="1"/>
    <col min="10780" max="10780" width="5.42578125" style="35" customWidth="1"/>
    <col min="10781" max="10781" width="5.85546875" style="35" customWidth="1"/>
    <col min="10782" max="10782" width="5.7109375" style="35" customWidth="1"/>
    <col min="10783" max="10783" width="6.28515625" style="35" customWidth="1"/>
    <col min="10784" max="10784" width="6.140625" style="35" customWidth="1"/>
    <col min="10785" max="10787" width="4.7109375" style="35" customWidth="1"/>
    <col min="10788" max="10788" width="8.28515625" style="35" customWidth="1"/>
    <col min="10789" max="10789" width="2.7109375" style="35" customWidth="1"/>
    <col min="10790" max="10790" width="3.140625" style="35" customWidth="1"/>
    <col min="10791" max="10791" width="2.85546875" style="35" customWidth="1"/>
    <col min="10792" max="10792" width="4.85546875" style="35" customWidth="1"/>
    <col min="10793" max="10793" width="4.7109375" style="35" customWidth="1"/>
    <col min="10794" max="10794" width="5.85546875" style="35" customWidth="1"/>
    <col min="10795" max="10795" width="6.7109375" style="35" customWidth="1"/>
    <col min="10796" max="10796" width="7.85546875" style="35" customWidth="1"/>
    <col min="10797" max="10797" width="11.85546875" style="35" bestFit="1" customWidth="1"/>
    <col min="10798" max="11006" width="7.85546875" style="35" customWidth="1"/>
    <col min="11007" max="11007" width="7.85546875" style="35"/>
    <col min="11008" max="11008" width="9.85546875" style="35" customWidth="1"/>
    <col min="11009" max="11010" width="6.28515625" style="35" customWidth="1"/>
    <col min="11011" max="11011" width="6.85546875" style="35" customWidth="1"/>
    <col min="11012" max="11012" width="7.140625" style="35" customWidth="1"/>
    <col min="11013" max="11013" width="6" style="35" customWidth="1"/>
    <col min="11014" max="11015" width="5.85546875" style="35" customWidth="1"/>
    <col min="11016" max="11016" width="6.85546875" style="35" customWidth="1"/>
    <col min="11017" max="11017" width="7" style="35" customWidth="1"/>
    <col min="11018" max="11021" width="4.7109375" style="35" customWidth="1"/>
    <col min="11022" max="11022" width="6" style="35" customWidth="1"/>
    <col min="11023" max="11023" width="6.42578125" style="35" customWidth="1"/>
    <col min="11024" max="11024" width="5.85546875" style="35" customWidth="1"/>
    <col min="11025" max="11025" width="4.85546875" style="35" customWidth="1"/>
    <col min="11026" max="11026" width="6" style="35" customWidth="1"/>
    <col min="11027" max="11027" width="6.5703125" style="35" customWidth="1"/>
    <col min="11028" max="11028" width="5.7109375" style="35" customWidth="1"/>
    <col min="11029" max="11029" width="6" style="35" customWidth="1"/>
    <col min="11030" max="11030" width="5" style="35" customWidth="1"/>
    <col min="11031" max="11031" width="4.85546875" style="35" customWidth="1"/>
    <col min="11032" max="11032" width="5.140625" style="35" customWidth="1"/>
    <col min="11033" max="11033" width="6.28515625" style="35" customWidth="1"/>
    <col min="11034" max="11034" width="5.140625" style="35" customWidth="1"/>
    <col min="11035" max="11035" width="5" style="35" customWidth="1"/>
    <col min="11036" max="11036" width="5.42578125" style="35" customWidth="1"/>
    <col min="11037" max="11037" width="5.85546875" style="35" customWidth="1"/>
    <col min="11038" max="11038" width="5.7109375" style="35" customWidth="1"/>
    <col min="11039" max="11039" width="6.28515625" style="35" customWidth="1"/>
    <col min="11040" max="11040" width="6.140625" style="35" customWidth="1"/>
    <col min="11041" max="11043" width="4.7109375" style="35" customWidth="1"/>
    <col min="11044" max="11044" width="8.28515625" style="35" customWidth="1"/>
    <col min="11045" max="11045" width="2.7109375" style="35" customWidth="1"/>
    <col min="11046" max="11046" width="3.140625" style="35" customWidth="1"/>
    <col min="11047" max="11047" width="2.85546875" style="35" customWidth="1"/>
    <col min="11048" max="11048" width="4.85546875" style="35" customWidth="1"/>
    <col min="11049" max="11049" width="4.7109375" style="35" customWidth="1"/>
    <col min="11050" max="11050" width="5.85546875" style="35" customWidth="1"/>
    <col min="11051" max="11051" width="6.7109375" style="35" customWidth="1"/>
    <col min="11052" max="11052" width="7.85546875" style="35" customWidth="1"/>
    <col min="11053" max="11053" width="11.85546875" style="35" bestFit="1" customWidth="1"/>
    <col min="11054" max="11262" width="7.85546875" style="35" customWidth="1"/>
    <col min="11263" max="11263" width="7.85546875" style="35"/>
    <col min="11264" max="11264" width="9.85546875" style="35" customWidth="1"/>
    <col min="11265" max="11266" width="6.28515625" style="35" customWidth="1"/>
    <col min="11267" max="11267" width="6.85546875" style="35" customWidth="1"/>
    <col min="11268" max="11268" width="7.140625" style="35" customWidth="1"/>
    <col min="11269" max="11269" width="6" style="35" customWidth="1"/>
    <col min="11270" max="11271" width="5.85546875" style="35" customWidth="1"/>
    <col min="11272" max="11272" width="6.85546875" style="35" customWidth="1"/>
    <col min="11273" max="11273" width="7" style="35" customWidth="1"/>
    <col min="11274" max="11277" width="4.7109375" style="35" customWidth="1"/>
    <col min="11278" max="11278" width="6" style="35" customWidth="1"/>
    <col min="11279" max="11279" width="6.42578125" style="35" customWidth="1"/>
    <col min="11280" max="11280" width="5.85546875" style="35" customWidth="1"/>
    <col min="11281" max="11281" width="4.85546875" style="35" customWidth="1"/>
    <col min="11282" max="11282" width="6" style="35" customWidth="1"/>
    <col min="11283" max="11283" width="6.5703125" style="35" customWidth="1"/>
    <col min="11284" max="11284" width="5.7109375" style="35" customWidth="1"/>
    <col min="11285" max="11285" width="6" style="35" customWidth="1"/>
    <col min="11286" max="11286" width="5" style="35" customWidth="1"/>
    <col min="11287" max="11287" width="4.85546875" style="35" customWidth="1"/>
    <col min="11288" max="11288" width="5.140625" style="35" customWidth="1"/>
    <col min="11289" max="11289" width="6.28515625" style="35" customWidth="1"/>
    <col min="11290" max="11290" width="5.140625" style="35" customWidth="1"/>
    <col min="11291" max="11291" width="5" style="35" customWidth="1"/>
    <col min="11292" max="11292" width="5.42578125" style="35" customWidth="1"/>
    <col min="11293" max="11293" width="5.85546875" style="35" customWidth="1"/>
    <col min="11294" max="11294" width="5.7109375" style="35" customWidth="1"/>
    <col min="11295" max="11295" width="6.28515625" style="35" customWidth="1"/>
    <col min="11296" max="11296" width="6.140625" style="35" customWidth="1"/>
    <col min="11297" max="11299" width="4.7109375" style="35" customWidth="1"/>
    <col min="11300" max="11300" width="8.28515625" style="35" customWidth="1"/>
    <col min="11301" max="11301" width="2.7109375" style="35" customWidth="1"/>
    <col min="11302" max="11302" width="3.140625" style="35" customWidth="1"/>
    <col min="11303" max="11303" width="2.85546875" style="35" customWidth="1"/>
    <col min="11304" max="11304" width="4.85546875" style="35" customWidth="1"/>
    <col min="11305" max="11305" width="4.7109375" style="35" customWidth="1"/>
    <col min="11306" max="11306" width="5.85546875" style="35" customWidth="1"/>
    <col min="11307" max="11307" width="6.7109375" style="35" customWidth="1"/>
    <col min="11308" max="11308" width="7.85546875" style="35" customWidth="1"/>
    <col min="11309" max="11309" width="11.85546875" style="35" bestFit="1" customWidth="1"/>
    <col min="11310" max="11518" width="7.85546875" style="35" customWidth="1"/>
    <col min="11519" max="11519" width="7.85546875" style="35"/>
    <col min="11520" max="11520" width="9.85546875" style="35" customWidth="1"/>
    <col min="11521" max="11522" width="6.28515625" style="35" customWidth="1"/>
    <col min="11523" max="11523" width="6.85546875" style="35" customWidth="1"/>
    <col min="11524" max="11524" width="7.140625" style="35" customWidth="1"/>
    <col min="11525" max="11525" width="6" style="35" customWidth="1"/>
    <col min="11526" max="11527" width="5.85546875" style="35" customWidth="1"/>
    <col min="11528" max="11528" width="6.85546875" style="35" customWidth="1"/>
    <col min="11529" max="11529" width="7" style="35" customWidth="1"/>
    <col min="11530" max="11533" width="4.7109375" style="35" customWidth="1"/>
    <col min="11534" max="11534" width="6" style="35" customWidth="1"/>
    <col min="11535" max="11535" width="6.42578125" style="35" customWidth="1"/>
    <col min="11536" max="11536" width="5.85546875" style="35" customWidth="1"/>
    <col min="11537" max="11537" width="4.85546875" style="35" customWidth="1"/>
    <col min="11538" max="11538" width="6" style="35" customWidth="1"/>
    <col min="11539" max="11539" width="6.5703125" style="35" customWidth="1"/>
    <col min="11540" max="11540" width="5.7109375" style="35" customWidth="1"/>
    <col min="11541" max="11541" width="6" style="35" customWidth="1"/>
    <col min="11542" max="11542" width="5" style="35" customWidth="1"/>
    <col min="11543" max="11543" width="4.85546875" style="35" customWidth="1"/>
    <col min="11544" max="11544" width="5.140625" style="35" customWidth="1"/>
    <col min="11545" max="11545" width="6.28515625" style="35" customWidth="1"/>
    <col min="11546" max="11546" width="5.140625" style="35" customWidth="1"/>
    <col min="11547" max="11547" width="5" style="35" customWidth="1"/>
    <col min="11548" max="11548" width="5.42578125" style="35" customWidth="1"/>
    <col min="11549" max="11549" width="5.85546875" style="35" customWidth="1"/>
    <col min="11550" max="11550" width="5.7109375" style="35" customWidth="1"/>
    <col min="11551" max="11551" width="6.28515625" style="35" customWidth="1"/>
    <col min="11552" max="11552" width="6.140625" style="35" customWidth="1"/>
    <col min="11553" max="11555" width="4.7109375" style="35" customWidth="1"/>
    <col min="11556" max="11556" width="8.28515625" style="35" customWidth="1"/>
    <col min="11557" max="11557" width="2.7109375" style="35" customWidth="1"/>
    <col min="11558" max="11558" width="3.140625" style="35" customWidth="1"/>
    <col min="11559" max="11559" width="2.85546875" style="35" customWidth="1"/>
    <col min="11560" max="11560" width="4.85546875" style="35" customWidth="1"/>
    <col min="11561" max="11561" width="4.7109375" style="35" customWidth="1"/>
    <col min="11562" max="11562" width="5.85546875" style="35" customWidth="1"/>
    <col min="11563" max="11563" width="6.7109375" style="35" customWidth="1"/>
    <col min="11564" max="11564" width="7.85546875" style="35" customWidth="1"/>
    <col min="11565" max="11565" width="11.85546875" style="35" bestFit="1" customWidth="1"/>
    <col min="11566" max="11774" width="7.85546875" style="35" customWidth="1"/>
    <col min="11775" max="11775" width="7.85546875" style="35"/>
    <col min="11776" max="11776" width="9.85546875" style="35" customWidth="1"/>
    <col min="11777" max="11778" width="6.28515625" style="35" customWidth="1"/>
    <col min="11779" max="11779" width="6.85546875" style="35" customWidth="1"/>
    <col min="11780" max="11780" width="7.140625" style="35" customWidth="1"/>
    <col min="11781" max="11781" width="6" style="35" customWidth="1"/>
    <col min="11782" max="11783" width="5.85546875" style="35" customWidth="1"/>
    <col min="11784" max="11784" width="6.85546875" style="35" customWidth="1"/>
    <col min="11785" max="11785" width="7" style="35" customWidth="1"/>
    <col min="11786" max="11789" width="4.7109375" style="35" customWidth="1"/>
    <col min="11790" max="11790" width="6" style="35" customWidth="1"/>
    <col min="11791" max="11791" width="6.42578125" style="35" customWidth="1"/>
    <col min="11792" max="11792" width="5.85546875" style="35" customWidth="1"/>
    <col min="11793" max="11793" width="4.85546875" style="35" customWidth="1"/>
    <col min="11794" max="11794" width="6" style="35" customWidth="1"/>
    <col min="11795" max="11795" width="6.5703125" style="35" customWidth="1"/>
    <col min="11796" max="11796" width="5.7109375" style="35" customWidth="1"/>
    <col min="11797" max="11797" width="6" style="35" customWidth="1"/>
    <col min="11798" max="11798" width="5" style="35" customWidth="1"/>
    <col min="11799" max="11799" width="4.85546875" style="35" customWidth="1"/>
    <col min="11800" max="11800" width="5.140625" style="35" customWidth="1"/>
    <col min="11801" max="11801" width="6.28515625" style="35" customWidth="1"/>
    <col min="11802" max="11802" width="5.140625" style="35" customWidth="1"/>
    <col min="11803" max="11803" width="5" style="35" customWidth="1"/>
    <col min="11804" max="11804" width="5.42578125" style="35" customWidth="1"/>
    <col min="11805" max="11805" width="5.85546875" style="35" customWidth="1"/>
    <col min="11806" max="11806" width="5.7109375" style="35" customWidth="1"/>
    <col min="11807" max="11807" width="6.28515625" style="35" customWidth="1"/>
    <col min="11808" max="11808" width="6.140625" style="35" customWidth="1"/>
    <col min="11809" max="11811" width="4.7109375" style="35" customWidth="1"/>
    <col min="11812" max="11812" width="8.28515625" style="35" customWidth="1"/>
    <col min="11813" max="11813" width="2.7109375" style="35" customWidth="1"/>
    <col min="11814" max="11814" width="3.140625" style="35" customWidth="1"/>
    <col min="11815" max="11815" width="2.85546875" style="35" customWidth="1"/>
    <col min="11816" max="11816" width="4.85546875" style="35" customWidth="1"/>
    <col min="11817" max="11817" width="4.7109375" style="35" customWidth="1"/>
    <col min="11818" max="11818" width="5.85546875" style="35" customWidth="1"/>
    <col min="11819" max="11819" width="6.7109375" style="35" customWidth="1"/>
    <col min="11820" max="11820" width="7.85546875" style="35" customWidth="1"/>
    <col min="11821" max="11821" width="11.85546875" style="35" bestFit="1" customWidth="1"/>
    <col min="11822" max="12030" width="7.85546875" style="35" customWidth="1"/>
    <col min="12031" max="12031" width="7.85546875" style="35"/>
    <col min="12032" max="12032" width="9.85546875" style="35" customWidth="1"/>
    <col min="12033" max="12034" width="6.28515625" style="35" customWidth="1"/>
    <col min="12035" max="12035" width="6.85546875" style="35" customWidth="1"/>
    <col min="12036" max="12036" width="7.140625" style="35" customWidth="1"/>
    <col min="12037" max="12037" width="6" style="35" customWidth="1"/>
    <col min="12038" max="12039" width="5.85546875" style="35" customWidth="1"/>
    <col min="12040" max="12040" width="6.85546875" style="35" customWidth="1"/>
    <col min="12041" max="12041" width="7" style="35" customWidth="1"/>
    <col min="12042" max="12045" width="4.7109375" style="35" customWidth="1"/>
    <col min="12046" max="12046" width="6" style="35" customWidth="1"/>
    <col min="12047" max="12047" width="6.42578125" style="35" customWidth="1"/>
    <col min="12048" max="12048" width="5.85546875" style="35" customWidth="1"/>
    <col min="12049" max="12049" width="4.85546875" style="35" customWidth="1"/>
    <col min="12050" max="12050" width="6" style="35" customWidth="1"/>
    <col min="12051" max="12051" width="6.5703125" style="35" customWidth="1"/>
    <col min="12052" max="12052" width="5.7109375" style="35" customWidth="1"/>
    <col min="12053" max="12053" width="6" style="35" customWidth="1"/>
    <col min="12054" max="12054" width="5" style="35" customWidth="1"/>
    <col min="12055" max="12055" width="4.85546875" style="35" customWidth="1"/>
    <col min="12056" max="12056" width="5.140625" style="35" customWidth="1"/>
    <col min="12057" max="12057" width="6.28515625" style="35" customWidth="1"/>
    <col min="12058" max="12058" width="5.140625" style="35" customWidth="1"/>
    <col min="12059" max="12059" width="5" style="35" customWidth="1"/>
    <col min="12060" max="12060" width="5.42578125" style="35" customWidth="1"/>
    <col min="12061" max="12061" width="5.85546875" style="35" customWidth="1"/>
    <col min="12062" max="12062" width="5.7109375" style="35" customWidth="1"/>
    <col min="12063" max="12063" width="6.28515625" style="35" customWidth="1"/>
    <col min="12064" max="12064" width="6.140625" style="35" customWidth="1"/>
    <col min="12065" max="12067" width="4.7109375" style="35" customWidth="1"/>
    <col min="12068" max="12068" width="8.28515625" style="35" customWidth="1"/>
    <col min="12069" max="12069" width="2.7109375" style="35" customWidth="1"/>
    <col min="12070" max="12070" width="3.140625" style="35" customWidth="1"/>
    <col min="12071" max="12071" width="2.85546875" style="35" customWidth="1"/>
    <col min="12072" max="12072" width="4.85546875" style="35" customWidth="1"/>
    <col min="12073" max="12073" width="4.7109375" style="35" customWidth="1"/>
    <col min="12074" max="12074" width="5.85546875" style="35" customWidth="1"/>
    <col min="12075" max="12075" width="6.7109375" style="35" customWidth="1"/>
    <col min="12076" max="12076" width="7.85546875" style="35" customWidth="1"/>
    <col min="12077" max="12077" width="11.85546875" style="35" bestFit="1" customWidth="1"/>
    <col min="12078" max="12286" width="7.85546875" style="35" customWidth="1"/>
    <col min="12287" max="12287" width="7.85546875" style="35"/>
    <col min="12288" max="12288" width="9.85546875" style="35" customWidth="1"/>
    <col min="12289" max="12290" width="6.28515625" style="35" customWidth="1"/>
    <col min="12291" max="12291" width="6.85546875" style="35" customWidth="1"/>
    <col min="12292" max="12292" width="7.140625" style="35" customWidth="1"/>
    <col min="12293" max="12293" width="6" style="35" customWidth="1"/>
    <col min="12294" max="12295" width="5.85546875" style="35" customWidth="1"/>
    <col min="12296" max="12296" width="6.85546875" style="35" customWidth="1"/>
    <col min="12297" max="12297" width="7" style="35" customWidth="1"/>
    <col min="12298" max="12301" width="4.7109375" style="35" customWidth="1"/>
    <col min="12302" max="12302" width="6" style="35" customWidth="1"/>
    <col min="12303" max="12303" width="6.42578125" style="35" customWidth="1"/>
    <col min="12304" max="12304" width="5.85546875" style="35" customWidth="1"/>
    <col min="12305" max="12305" width="4.85546875" style="35" customWidth="1"/>
    <col min="12306" max="12306" width="6" style="35" customWidth="1"/>
    <col min="12307" max="12307" width="6.5703125" style="35" customWidth="1"/>
    <col min="12308" max="12308" width="5.7109375" style="35" customWidth="1"/>
    <col min="12309" max="12309" width="6" style="35" customWidth="1"/>
    <col min="12310" max="12310" width="5" style="35" customWidth="1"/>
    <col min="12311" max="12311" width="4.85546875" style="35" customWidth="1"/>
    <col min="12312" max="12312" width="5.140625" style="35" customWidth="1"/>
    <col min="12313" max="12313" width="6.28515625" style="35" customWidth="1"/>
    <col min="12314" max="12314" width="5.140625" style="35" customWidth="1"/>
    <col min="12315" max="12315" width="5" style="35" customWidth="1"/>
    <col min="12316" max="12316" width="5.42578125" style="35" customWidth="1"/>
    <col min="12317" max="12317" width="5.85546875" style="35" customWidth="1"/>
    <col min="12318" max="12318" width="5.7109375" style="35" customWidth="1"/>
    <col min="12319" max="12319" width="6.28515625" style="35" customWidth="1"/>
    <col min="12320" max="12320" width="6.140625" style="35" customWidth="1"/>
    <col min="12321" max="12323" width="4.7109375" style="35" customWidth="1"/>
    <col min="12324" max="12324" width="8.28515625" style="35" customWidth="1"/>
    <col min="12325" max="12325" width="2.7109375" style="35" customWidth="1"/>
    <col min="12326" max="12326" width="3.140625" style="35" customWidth="1"/>
    <col min="12327" max="12327" width="2.85546875" style="35" customWidth="1"/>
    <col min="12328" max="12328" width="4.85546875" style="35" customWidth="1"/>
    <col min="12329" max="12329" width="4.7109375" style="35" customWidth="1"/>
    <col min="12330" max="12330" width="5.85546875" style="35" customWidth="1"/>
    <col min="12331" max="12331" width="6.7109375" style="35" customWidth="1"/>
    <col min="12332" max="12332" width="7.85546875" style="35" customWidth="1"/>
    <col min="12333" max="12333" width="11.85546875" style="35" bestFit="1" customWidth="1"/>
    <col min="12334" max="12542" width="7.85546875" style="35" customWidth="1"/>
    <col min="12543" max="12543" width="7.85546875" style="35"/>
    <col min="12544" max="12544" width="9.85546875" style="35" customWidth="1"/>
    <col min="12545" max="12546" width="6.28515625" style="35" customWidth="1"/>
    <col min="12547" max="12547" width="6.85546875" style="35" customWidth="1"/>
    <col min="12548" max="12548" width="7.140625" style="35" customWidth="1"/>
    <col min="12549" max="12549" width="6" style="35" customWidth="1"/>
    <col min="12550" max="12551" width="5.85546875" style="35" customWidth="1"/>
    <col min="12552" max="12552" width="6.85546875" style="35" customWidth="1"/>
    <col min="12553" max="12553" width="7" style="35" customWidth="1"/>
    <col min="12554" max="12557" width="4.7109375" style="35" customWidth="1"/>
    <col min="12558" max="12558" width="6" style="35" customWidth="1"/>
    <col min="12559" max="12559" width="6.42578125" style="35" customWidth="1"/>
    <col min="12560" max="12560" width="5.85546875" style="35" customWidth="1"/>
    <col min="12561" max="12561" width="4.85546875" style="35" customWidth="1"/>
    <col min="12562" max="12562" width="6" style="35" customWidth="1"/>
    <col min="12563" max="12563" width="6.5703125" style="35" customWidth="1"/>
    <col min="12564" max="12564" width="5.7109375" style="35" customWidth="1"/>
    <col min="12565" max="12565" width="6" style="35" customWidth="1"/>
    <col min="12566" max="12566" width="5" style="35" customWidth="1"/>
    <col min="12567" max="12567" width="4.85546875" style="35" customWidth="1"/>
    <col min="12568" max="12568" width="5.140625" style="35" customWidth="1"/>
    <col min="12569" max="12569" width="6.28515625" style="35" customWidth="1"/>
    <col min="12570" max="12570" width="5.140625" style="35" customWidth="1"/>
    <col min="12571" max="12571" width="5" style="35" customWidth="1"/>
    <col min="12572" max="12572" width="5.42578125" style="35" customWidth="1"/>
    <col min="12573" max="12573" width="5.85546875" style="35" customWidth="1"/>
    <col min="12574" max="12574" width="5.7109375" style="35" customWidth="1"/>
    <col min="12575" max="12575" width="6.28515625" style="35" customWidth="1"/>
    <col min="12576" max="12576" width="6.140625" style="35" customWidth="1"/>
    <col min="12577" max="12579" width="4.7109375" style="35" customWidth="1"/>
    <col min="12580" max="12580" width="8.28515625" style="35" customWidth="1"/>
    <col min="12581" max="12581" width="2.7109375" style="35" customWidth="1"/>
    <col min="12582" max="12582" width="3.140625" style="35" customWidth="1"/>
    <col min="12583" max="12583" width="2.85546875" style="35" customWidth="1"/>
    <col min="12584" max="12584" width="4.85546875" style="35" customWidth="1"/>
    <col min="12585" max="12585" width="4.7109375" style="35" customWidth="1"/>
    <col min="12586" max="12586" width="5.85546875" style="35" customWidth="1"/>
    <col min="12587" max="12587" width="6.7109375" style="35" customWidth="1"/>
    <col min="12588" max="12588" width="7.85546875" style="35" customWidth="1"/>
    <col min="12589" max="12589" width="11.85546875" style="35" bestFit="1" customWidth="1"/>
    <col min="12590" max="12798" width="7.85546875" style="35" customWidth="1"/>
    <col min="12799" max="12799" width="7.85546875" style="35"/>
    <col min="12800" max="12800" width="9.85546875" style="35" customWidth="1"/>
    <col min="12801" max="12802" width="6.28515625" style="35" customWidth="1"/>
    <col min="12803" max="12803" width="6.85546875" style="35" customWidth="1"/>
    <col min="12804" max="12804" width="7.140625" style="35" customWidth="1"/>
    <col min="12805" max="12805" width="6" style="35" customWidth="1"/>
    <col min="12806" max="12807" width="5.85546875" style="35" customWidth="1"/>
    <col min="12808" max="12808" width="6.85546875" style="35" customWidth="1"/>
    <col min="12809" max="12809" width="7" style="35" customWidth="1"/>
    <col min="12810" max="12813" width="4.7109375" style="35" customWidth="1"/>
    <col min="12814" max="12814" width="6" style="35" customWidth="1"/>
    <col min="12815" max="12815" width="6.42578125" style="35" customWidth="1"/>
    <col min="12816" max="12816" width="5.85546875" style="35" customWidth="1"/>
    <col min="12817" max="12817" width="4.85546875" style="35" customWidth="1"/>
    <col min="12818" max="12818" width="6" style="35" customWidth="1"/>
    <col min="12819" max="12819" width="6.5703125" style="35" customWidth="1"/>
    <col min="12820" max="12820" width="5.7109375" style="35" customWidth="1"/>
    <col min="12821" max="12821" width="6" style="35" customWidth="1"/>
    <col min="12822" max="12822" width="5" style="35" customWidth="1"/>
    <col min="12823" max="12823" width="4.85546875" style="35" customWidth="1"/>
    <col min="12824" max="12824" width="5.140625" style="35" customWidth="1"/>
    <col min="12825" max="12825" width="6.28515625" style="35" customWidth="1"/>
    <col min="12826" max="12826" width="5.140625" style="35" customWidth="1"/>
    <col min="12827" max="12827" width="5" style="35" customWidth="1"/>
    <col min="12828" max="12828" width="5.42578125" style="35" customWidth="1"/>
    <col min="12829" max="12829" width="5.85546875" style="35" customWidth="1"/>
    <col min="12830" max="12830" width="5.7109375" style="35" customWidth="1"/>
    <col min="12831" max="12831" width="6.28515625" style="35" customWidth="1"/>
    <col min="12832" max="12832" width="6.140625" style="35" customWidth="1"/>
    <col min="12833" max="12835" width="4.7109375" style="35" customWidth="1"/>
    <col min="12836" max="12836" width="8.28515625" style="35" customWidth="1"/>
    <col min="12837" max="12837" width="2.7109375" style="35" customWidth="1"/>
    <col min="12838" max="12838" width="3.140625" style="35" customWidth="1"/>
    <col min="12839" max="12839" width="2.85546875" style="35" customWidth="1"/>
    <col min="12840" max="12840" width="4.85546875" style="35" customWidth="1"/>
    <col min="12841" max="12841" width="4.7109375" style="35" customWidth="1"/>
    <col min="12842" max="12842" width="5.85546875" style="35" customWidth="1"/>
    <col min="12843" max="12843" width="6.7109375" style="35" customWidth="1"/>
    <col min="12844" max="12844" width="7.85546875" style="35" customWidth="1"/>
    <col min="12845" max="12845" width="11.85546875" style="35" bestFit="1" customWidth="1"/>
    <col min="12846" max="13054" width="7.85546875" style="35" customWidth="1"/>
    <col min="13055" max="13055" width="7.85546875" style="35"/>
    <col min="13056" max="13056" width="9.85546875" style="35" customWidth="1"/>
    <col min="13057" max="13058" width="6.28515625" style="35" customWidth="1"/>
    <col min="13059" max="13059" width="6.85546875" style="35" customWidth="1"/>
    <col min="13060" max="13060" width="7.140625" style="35" customWidth="1"/>
    <col min="13061" max="13061" width="6" style="35" customWidth="1"/>
    <col min="13062" max="13063" width="5.85546875" style="35" customWidth="1"/>
    <col min="13064" max="13064" width="6.85546875" style="35" customWidth="1"/>
    <col min="13065" max="13065" width="7" style="35" customWidth="1"/>
    <col min="13066" max="13069" width="4.7109375" style="35" customWidth="1"/>
    <col min="13070" max="13070" width="6" style="35" customWidth="1"/>
    <col min="13071" max="13071" width="6.42578125" style="35" customWidth="1"/>
    <col min="13072" max="13072" width="5.85546875" style="35" customWidth="1"/>
    <col min="13073" max="13073" width="4.85546875" style="35" customWidth="1"/>
    <col min="13074" max="13074" width="6" style="35" customWidth="1"/>
    <col min="13075" max="13075" width="6.5703125" style="35" customWidth="1"/>
    <col min="13076" max="13076" width="5.7109375" style="35" customWidth="1"/>
    <col min="13077" max="13077" width="6" style="35" customWidth="1"/>
    <col min="13078" max="13078" width="5" style="35" customWidth="1"/>
    <col min="13079" max="13079" width="4.85546875" style="35" customWidth="1"/>
    <col min="13080" max="13080" width="5.140625" style="35" customWidth="1"/>
    <col min="13081" max="13081" width="6.28515625" style="35" customWidth="1"/>
    <col min="13082" max="13082" width="5.140625" style="35" customWidth="1"/>
    <col min="13083" max="13083" width="5" style="35" customWidth="1"/>
    <col min="13084" max="13084" width="5.42578125" style="35" customWidth="1"/>
    <col min="13085" max="13085" width="5.85546875" style="35" customWidth="1"/>
    <col min="13086" max="13086" width="5.7109375" style="35" customWidth="1"/>
    <col min="13087" max="13087" width="6.28515625" style="35" customWidth="1"/>
    <col min="13088" max="13088" width="6.140625" style="35" customWidth="1"/>
    <col min="13089" max="13091" width="4.7109375" style="35" customWidth="1"/>
    <col min="13092" max="13092" width="8.28515625" style="35" customWidth="1"/>
    <col min="13093" max="13093" width="2.7109375" style="35" customWidth="1"/>
    <col min="13094" max="13094" width="3.140625" style="35" customWidth="1"/>
    <col min="13095" max="13095" width="2.85546875" style="35" customWidth="1"/>
    <col min="13096" max="13096" width="4.85546875" style="35" customWidth="1"/>
    <col min="13097" max="13097" width="4.7109375" style="35" customWidth="1"/>
    <col min="13098" max="13098" width="5.85546875" style="35" customWidth="1"/>
    <col min="13099" max="13099" width="6.7109375" style="35" customWidth="1"/>
    <col min="13100" max="13100" width="7.85546875" style="35" customWidth="1"/>
    <col min="13101" max="13101" width="11.85546875" style="35" bestFit="1" customWidth="1"/>
    <col min="13102" max="13310" width="7.85546875" style="35" customWidth="1"/>
    <col min="13311" max="13311" width="7.85546875" style="35"/>
    <col min="13312" max="13312" width="9.85546875" style="35" customWidth="1"/>
    <col min="13313" max="13314" width="6.28515625" style="35" customWidth="1"/>
    <col min="13315" max="13315" width="6.85546875" style="35" customWidth="1"/>
    <col min="13316" max="13316" width="7.140625" style="35" customWidth="1"/>
    <col min="13317" max="13317" width="6" style="35" customWidth="1"/>
    <col min="13318" max="13319" width="5.85546875" style="35" customWidth="1"/>
    <col min="13320" max="13320" width="6.85546875" style="35" customWidth="1"/>
    <col min="13321" max="13321" width="7" style="35" customWidth="1"/>
    <col min="13322" max="13325" width="4.7109375" style="35" customWidth="1"/>
    <col min="13326" max="13326" width="6" style="35" customWidth="1"/>
    <col min="13327" max="13327" width="6.42578125" style="35" customWidth="1"/>
    <col min="13328" max="13328" width="5.85546875" style="35" customWidth="1"/>
    <col min="13329" max="13329" width="4.85546875" style="35" customWidth="1"/>
    <col min="13330" max="13330" width="6" style="35" customWidth="1"/>
    <col min="13331" max="13331" width="6.5703125" style="35" customWidth="1"/>
    <col min="13332" max="13332" width="5.7109375" style="35" customWidth="1"/>
    <col min="13333" max="13333" width="6" style="35" customWidth="1"/>
    <col min="13334" max="13334" width="5" style="35" customWidth="1"/>
    <col min="13335" max="13335" width="4.85546875" style="35" customWidth="1"/>
    <col min="13336" max="13336" width="5.140625" style="35" customWidth="1"/>
    <col min="13337" max="13337" width="6.28515625" style="35" customWidth="1"/>
    <col min="13338" max="13338" width="5.140625" style="35" customWidth="1"/>
    <col min="13339" max="13339" width="5" style="35" customWidth="1"/>
    <col min="13340" max="13340" width="5.42578125" style="35" customWidth="1"/>
    <col min="13341" max="13341" width="5.85546875" style="35" customWidth="1"/>
    <col min="13342" max="13342" width="5.7109375" style="35" customWidth="1"/>
    <col min="13343" max="13343" width="6.28515625" style="35" customWidth="1"/>
    <col min="13344" max="13344" width="6.140625" style="35" customWidth="1"/>
    <col min="13345" max="13347" width="4.7109375" style="35" customWidth="1"/>
    <col min="13348" max="13348" width="8.28515625" style="35" customWidth="1"/>
    <col min="13349" max="13349" width="2.7109375" style="35" customWidth="1"/>
    <col min="13350" max="13350" width="3.140625" style="35" customWidth="1"/>
    <col min="13351" max="13351" width="2.85546875" style="35" customWidth="1"/>
    <col min="13352" max="13352" width="4.85546875" style="35" customWidth="1"/>
    <col min="13353" max="13353" width="4.7109375" style="35" customWidth="1"/>
    <col min="13354" max="13354" width="5.85546875" style="35" customWidth="1"/>
    <col min="13355" max="13355" width="6.7109375" style="35" customWidth="1"/>
    <col min="13356" max="13356" width="7.85546875" style="35" customWidth="1"/>
    <col min="13357" max="13357" width="11.85546875" style="35" bestFit="1" customWidth="1"/>
    <col min="13358" max="13566" width="7.85546875" style="35" customWidth="1"/>
    <col min="13567" max="13567" width="7.85546875" style="35"/>
    <col min="13568" max="13568" width="9.85546875" style="35" customWidth="1"/>
    <col min="13569" max="13570" width="6.28515625" style="35" customWidth="1"/>
    <col min="13571" max="13571" width="6.85546875" style="35" customWidth="1"/>
    <col min="13572" max="13572" width="7.140625" style="35" customWidth="1"/>
    <col min="13573" max="13573" width="6" style="35" customWidth="1"/>
    <col min="13574" max="13575" width="5.85546875" style="35" customWidth="1"/>
    <col min="13576" max="13576" width="6.85546875" style="35" customWidth="1"/>
    <col min="13577" max="13577" width="7" style="35" customWidth="1"/>
    <col min="13578" max="13581" width="4.7109375" style="35" customWidth="1"/>
    <col min="13582" max="13582" width="6" style="35" customWidth="1"/>
    <col min="13583" max="13583" width="6.42578125" style="35" customWidth="1"/>
    <col min="13584" max="13584" width="5.85546875" style="35" customWidth="1"/>
    <col min="13585" max="13585" width="4.85546875" style="35" customWidth="1"/>
    <col min="13586" max="13586" width="6" style="35" customWidth="1"/>
    <col min="13587" max="13587" width="6.5703125" style="35" customWidth="1"/>
    <col min="13588" max="13588" width="5.7109375" style="35" customWidth="1"/>
    <col min="13589" max="13589" width="6" style="35" customWidth="1"/>
    <col min="13590" max="13590" width="5" style="35" customWidth="1"/>
    <col min="13591" max="13591" width="4.85546875" style="35" customWidth="1"/>
    <col min="13592" max="13592" width="5.140625" style="35" customWidth="1"/>
    <col min="13593" max="13593" width="6.28515625" style="35" customWidth="1"/>
    <col min="13594" max="13594" width="5.140625" style="35" customWidth="1"/>
    <col min="13595" max="13595" width="5" style="35" customWidth="1"/>
    <col min="13596" max="13596" width="5.42578125" style="35" customWidth="1"/>
    <col min="13597" max="13597" width="5.85546875" style="35" customWidth="1"/>
    <col min="13598" max="13598" width="5.7109375" style="35" customWidth="1"/>
    <col min="13599" max="13599" width="6.28515625" style="35" customWidth="1"/>
    <col min="13600" max="13600" width="6.140625" style="35" customWidth="1"/>
    <col min="13601" max="13603" width="4.7109375" style="35" customWidth="1"/>
    <col min="13604" max="13604" width="8.28515625" style="35" customWidth="1"/>
    <col min="13605" max="13605" width="2.7109375" style="35" customWidth="1"/>
    <col min="13606" max="13606" width="3.140625" style="35" customWidth="1"/>
    <col min="13607" max="13607" width="2.85546875" style="35" customWidth="1"/>
    <col min="13608" max="13608" width="4.85546875" style="35" customWidth="1"/>
    <col min="13609" max="13609" width="4.7109375" style="35" customWidth="1"/>
    <col min="13610" max="13610" width="5.85546875" style="35" customWidth="1"/>
    <col min="13611" max="13611" width="6.7109375" style="35" customWidth="1"/>
    <col min="13612" max="13612" width="7.85546875" style="35" customWidth="1"/>
    <col min="13613" max="13613" width="11.85546875" style="35" bestFit="1" customWidth="1"/>
    <col min="13614" max="13822" width="7.85546875" style="35" customWidth="1"/>
    <col min="13823" max="13823" width="7.85546875" style="35"/>
    <col min="13824" max="13824" width="9.85546875" style="35" customWidth="1"/>
    <col min="13825" max="13826" width="6.28515625" style="35" customWidth="1"/>
    <col min="13827" max="13827" width="6.85546875" style="35" customWidth="1"/>
    <col min="13828" max="13828" width="7.140625" style="35" customWidth="1"/>
    <col min="13829" max="13829" width="6" style="35" customWidth="1"/>
    <col min="13830" max="13831" width="5.85546875" style="35" customWidth="1"/>
    <col min="13832" max="13832" width="6.85546875" style="35" customWidth="1"/>
    <col min="13833" max="13833" width="7" style="35" customWidth="1"/>
    <col min="13834" max="13837" width="4.7109375" style="35" customWidth="1"/>
    <col min="13838" max="13838" width="6" style="35" customWidth="1"/>
    <col min="13839" max="13839" width="6.42578125" style="35" customWidth="1"/>
    <col min="13840" max="13840" width="5.85546875" style="35" customWidth="1"/>
    <col min="13841" max="13841" width="4.85546875" style="35" customWidth="1"/>
    <col min="13842" max="13842" width="6" style="35" customWidth="1"/>
    <col min="13843" max="13843" width="6.5703125" style="35" customWidth="1"/>
    <col min="13844" max="13844" width="5.7109375" style="35" customWidth="1"/>
    <col min="13845" max="13845" width="6" style="35" customWidth="1"/>
    <col min="13846" max="13846" width="5" style="35" customWidth="1"/>
    <col min="13847" max="13847" width="4.85546875" style="35" customWidth="1"/>
    <col min="13848" max="13848" width="5.140625" style="35" customWidth="1"/>
    <col min="13849" max="13849" width="6.28515625" style="35" customWidth="1"/>
    <col min="13850" max="13850" width="5.140625" style="35" customWidth="1"/>
    <col min="13851" max="13851" width="5" style="35" customWidth="1"/>
    <col min="13852" max="13852" width="5.42578125" style="35" customWidth="1"/>
    <col min="13853" max="13853" width="5.85546875" style="35" customWidth="1"/>
    <col min="13854" max="13854" width="5.7109375" style="35" customWidth="1"/>
    <col min="13855" max="13855" width="6.28515625" style="35" customWidth="1"/>
    <col min="13856" max="13856" width="6.140625" style="35" customWidth="1"/>
    <col min="13857" max="13859" width="4.7109375" style="35" customWidth="1"/>
    <col min="13860" max="13860" width="8.28515625" style="35" customWidth="1"/>
    <col min="13861" max="13861" width="2.7109375" style="35" customWidth="1"/>
    <col min="13862" max="13862" width="3.140625" style="35" customWidth="1"/>
    <col min="13863" max="13863" width="2.85546875" style="35" customWidth="1"/>
    <col min="13864" max="13864" width="4.85546875" style="35" customWidth="1"/>
    <col min="13865" max="13865" width="4.7109375" style="35" customWidth="1"/>
    <col min="13866" max="13866" width="5.85546875" style="35" customWidth="1"/>
    <col min="13867" max="13867" width="6.7109375" style="35" customWidth="1"/>
    <col min="13868" max="13868" width="7.85546875" style="35" customWidth="1"/>
    <col min="13869" max="13869" width="11.85546875" style="35" bestFit="1" customWidth="1"/>
    <col min="13870" max="14078" width="7.85546875" style="35" customWidth="1"/>
    <col min="14079" max="14079" width="7.85546875" style="35"/>
    <col min="14080" max="14080" width="9.85546875" style="35" customWidth="1"/>
    <col min="14081" max="14082" width="6.28515625" style="35" customWidth="1"/>
    <col min="14083" max="14083" width="6.85546875" style="35" customWidth="1"/>
    <col min="14084" max="14084" width="7.140625" style="35" customWidth="1"/>
    <col min="14085" max="14085" width="6" style="35" customWidth="1"/>
    <col min="14086" max="14087" width="5.85546875" style="35" customWidth="1"/>
    <col min="14088" max="14088" width="6.85546875" style="35" customWidth="1"/>
    <col min="14089" max="14089" width="7" style="35" customWidth="1"/>
    <col min="14090" max="14093" width="4.7109375" style="35" customWidth="1"/>
    <col min="14094" max="14094" width="6" style="35" customWidth="1"/>
    <col min="14095" max="14095" width="6.42578125" style="35" customWidth="1"/>
    <col min="14096" max="14096" width="5.85546875" style="35" customWidth="1"/>
    <col min="14097" max="14097" width="4.85546875" style="35" customWidth="1"/>
    <col min="14098" max="14098" width="6" style="35" customWidth="1"/>
    <col min="14099" max="14099" width="6.5703125" style="35" customWidth="1"/>
    <col min="14100" max="14100" width="5.7109375" style="35" customWidth="1"/>
    <col min="14101" max="14101" width="6" style="35" customWidth="1"/>
    <col min="14102" max="14102" width="5" style="35" customWidth="1"/>
    <col min="14103" max="14103" width="4.85546875" style="35" customWidth="1"/>
    <col min="14104" max="14104" width="5.140625" style="35" customWidth="1"/>
    <col min="14105" max="14105" width="6.28515625" style="35" customWidth="1"/>
    <col min="14106" max="14106" width="5.140625" style="35" customWidth="1"/>
    <col min="14107" max="14107" width="5" style="35" customWidth="1"/>
    <col min="14108" max="14108" width="5.42578125" style="35" customWidth="1"/>
    <col min="14109" max="14109" width="5.85546875" style="35" customWidth="1"/>
    <col min="14110" max="14110" width="5.7109375" style="35" customWidth="1"/>
    <col min="14111" max="14111" width="6.28515625" style="35" customWidth="1"/>
    <col min="14112" max="14112" width="6.140625" style="35" customWidth="1"/>
    <col min="14113" max="14115" width="4.7109375" style="35" customWidth="1"/>
    <col min="14116" max="14116" width="8.28515625" style="35" customWidth="1"/>
    <col min="14117" max="14117" width="2.7109375" style="35" customWidth="1"/>
    <col min="14118" max="14118" width="3.140625" style="35" customWidth="1"/>
    <col min="14119" max="14119" width="2.85546875" style="35" customWidth="1"/>
    <col min="14120" max="14120" width="4.85546875" style="35" customWidth="1"/>
    <col min="14121" max="14121" width="4.7109375" style="35" customWidth="1"/>
    <col min="14122" max="14122" width="5.85546875" style="35" customWidth="1"/>
    <col min="14123" max="14123" width="6.7109375" style="35" customWidth="1"/>
    <col min="14124" max="14124" width="7.85546875" style="35" customWidth="1"/>
    <col min="14125" max="14125" width="11.85546875" style="35" bestFit="1" customWidth="1"/>
    <col min="14126" max="14334" width="7.85546875" style="35" customWidth="1"/>
    <col min="14335" max="14335" width="7.85546875" style="35"/>
    <col min="14336" max="14336" width="9.85546875" style="35" customWidth="1"/>
    <col min="14337" max="14338" width="6.28515625" style="35" customWidth="1"/>
    <col min="14339" max="14339" width="6.85546875" style="35" customWidth="1"/>
    <col min="14340" max="14340" width="7.140625" style="35" customWidth="1"/>
    <col min="14341" max="14341" width="6" style="35" customWidth="1"/>
    <col min="14342" max="14343" width="5.85546875" style="35" customWidth="1"/>
    <col min="14344" max="14344" width="6.85546875" style="35" customWidth="1"/>
    <col min="14345" max="14345" width="7" style="35" customWidth="1"/>
    <col min="14346" max="14349" width="4.7109375" style="35" customWidth="1"/>
    <col min="14350" max="14350" width="6" style="35" customWidth="1"/>
    <col min="14351" max="14351" width="6.42578125" style="35" customWidth="1"/>
    <col min="14352" max="14352" width="5.85546875" style="35" customWidth="1"/>
    <col min="14353" max="14353" width="4.85546875" style="35" customWidth="1"/>
    <col min="14354" max="14354" width="6" style="35" customWidth="1"/>
    <col min="14355" max="14355" width="6.5703125" style="35" customWidth="1"/>
    <col min="14356" max="14356" width="5.7109375" style="35" customWidth="1"/>
    <col min="14357" max="14357" width="6" style="35" customWidth="1"/>
    <col min="14358" max="14358" width="5" style="35" customWidth="1"/>
    <col min="14359" max="14359" width="4.85546875" style="35" customWidth="1"/>
    <col min="14360" max="14360" width="5.140625" style="35" customWidth="1"/>
    <col min="14361" max="14361" width="6.28515625" style="35" customWidth="1"/>
    <col min="14362" max="14362" width="5.140625" style="35" customWidth="1"/>
    <col min="14363" max="14363" width="5" style="35" customWidth="1"/>
    <col min="14364" max="14364" width="5.42578125" style="35" customWidth="1"/>
    <col min="14365" max="14365" width="5.85546875" style="35" customWidth="1"/>
    <col min="14366" max="14366" width="5.7109375" style="35" customWidth="1"/>
    <col min="14367" max="14367" width="6.28515625" style="35" customWidth="1"/>
    <col min="14368" max="14368" width="6.140625" style="35" customWidth="1"/>
    <col min="14369" max="14371" width="4.7109375" style="35" customWidth="1"/>
    <col min="14372" max="14372" width="8.28515625" style="35" customWidth="1"/>
    <col min="14373" max="14373" width="2.7109375" style="35" customWidth="1"/>
    <col min="14374" max="14374" width="3.140625" style="35" customWidth="1"/>
    <col min="14375" max="14375" width="2.85546875" style="35" customWidth="1"/>
    <col min="14376" max="14376" width="4.85546875" style="35" customWidth="1"/>
    <col min="14377" max="14377" width="4.7109375" style="35" customWidth="1"/>
    <col min="14378" max="14378" width="5.85546875" style="35" customWidth="1"/>
    <col min="14379" max="14379" width="6.7109375" style="35" customWidth="1"/>
    <col min="14380" max="14380" width="7.85546875" style="35" customWidth="1"/>
    <col min="14381" max="14381" width="11.85546875" style="35" bestFit="1" customWidth="1"/>
    <col min="14382" max="14590" width="7.85546875" style="35" customWidth="1"/>
    <col min="14591" max="14591" width="7.85546875" style="35"/>
    <col min="14592" max="14592" width="9.85546875" style="35" customWidth="1"/>
    <col min="14593" max="14594" width="6.28515625" style="35" customWidth="1"/>
    <col min="14595" max="14595" width="6.85546875" style="35" customWidth="1"/>
    <col min="14596" max="14596" width="7.140625" style="35" customWidth="1"/>
    <col min="14597" max="14597" width="6" style="35" customWidth="1"/>
    <col min="14598" max="14599" width="5.85546875" style="35" customWidth="1"/>
    <col min="14600" max="14600" width="6.85546875" style="35" customWidth="1"/>
    <col min="14601" max="14601" width="7" style="35" customWidth="1"/>
    <col min="14602" max="14605" width="4.7109375" style="35" customWidth="1"/>
    <col min="14606" max="14606" width="6" style="35" customWidth="1"/>
    <col min="14607" max="14607" width="6.42578125" style="35" customWidth="1"/>
    <col min="14608" max="14608" width="5.85546875" style="35" customWidth="1"/>
    <col min="14609" max="14609" width="4.85546875" style="35" customWidth="1"/>
    <col min="14610" max="14610" width="6" style="35" customWidth="1"/>
    <col min="14611" max="14611" width="6.5703125" style="35" customWidth="1"/>
    <col min="14612" max="14612" width="5.7109375" style="35" customWidth="1"/>
    <col min="14613" max="14613" width="6" style="35" customWidth="1"/>
    <col min="14614" max="14614" width="5" style="35" customWidth="1"/>
    <col min="14615" max="14615" width="4.85546875" style="35" customWidth="1"/>
    <col min="14616" max="14616" width="5.140625" style="35" customWidth="1"/>
    <col min="14617" max="14617" width="6.28515625" style="35" customWidth="1"/>
    <col min="14618" max="14618" width="5.140625" style="35" customWidth="1"/>
    <col min="14619" max="14619" width="5" style="35" customWidth="1"/>
    <col min="14620" max="14620" width="5.42578125" style="35" customWidth="1"/>
    <col min="14621" max="14621" width="5.85546875" style="35" customWidth="1"/>
    <col min="14622" max="14622" width="5.7109375" style="35" customWidth="1"/>
    <col min="14623" max="14623" width="6.28515625" style="35" customWidth="1"/>
    <col min="14624" max="14624" width="6.140625" style="35" customWidth="1"/>
    <col min="14625" max="14627" width="4.7109375" style="35" customWidth="1"/>
    <col min="14628" max="14628" width="8.28515625" style="35" customWidth="1"/>
    <col min="14629" max="14629" width="2.7109375" style="35" customWidth="1"/>
    <col min="14630" max="14630" width="3.140625" style="35" customWidth="1"/>
    <col min="14631" max="14631" width="2.85546875" style="35" customWidth="1"/>
    <col min="14632" max="14632" width="4.85546875" style="35" customWidth="1"/>
    <col min="14633" max="14633" width="4.7109375" style="35" customWidth="1"/>
    <col min="14634" max="14634" width="5.85546875" style="35" customWidth="1"/>
    <col min="14635" max="14635" width="6.7109375" style="35" customWidth="1"/>
    <col min="14636" max="14636" width="7.85546875" style="35" customWidth="1"/>
    <col min="14637" max="14637" width="11.85546875" style="35" bestFit="1" customWidth="1"/>
    <col min="14638" max="14846" width="7.85546875" style="35" customWidth="1"/>
    <col min="14847" max="14847" width="7.85546875" style="35"/>
    <col min="14848" max="14848" width="9.85546875" style="35" customWidth="1"/>
    <col min="14849" max="14850" width="6.28515625" style="35" customWidth="1"/>
    <col min="14851" max="14851" width="6.85546875" style="35" customWidth="1"/>
    <col min="14852" max="14852" width="7.140625" style="35" customWidth="1"/>
    <col min="14853" max="14853" width="6" style="35" customWidth="1"/>
    <col min="14854" max="14855" width="5.85546875" style="35" customWidth="1"/>
    <col min="14856" max="14856" width="6.85546875" style="35" customWidth="1"/>
    <col min="14857" max="14857" width="7" style="35" customWidth="1"/>
    <col min="14858" max="14861" width="4.7109375" style="35" customWidth="1"/>
    <col min="14862" max="14862" width="6" style="35" customWidth="1"/>
    <col min="14863" max="14863" width="6.42578125" style="35" customWidth="1"/>
    <col min="14864" max="14864" width="5.85546875" style="35" customWidth="1"/>
    <col min="14865" max="14865" width="4.85546875" style="35" customWidth="1"/>
    <col min="14866" max="14866" width="6" style="35" customWidth="1"/>
    <col min="14867" max="14867" width="6.5703125" style="35" customWidth="1"/>
    <col min="14868" max="14868" width="5.7109375" style="35" customWidth="1"/>
    <col min="14869" max="14869" width="6" style="35" customWidth="1"/>
    <col min="14870" max="14870" width="5" style="35" customWidth="1"/>
    <col min="14871" max="14871" width="4.85546875" style="35" customWidth="1"/>
    <col min="14872" max="14872" width="5.140625" style="35" customWidth="1"/>
    <col min="14873" max="14873" width="6.28515625" style="35" customWidth="1"/>
    <col min="14874" max="14874" width="5.140625" style="35" customWidth="1"/>
    <col min="14875" max="14875" width="5" style="35" customWidth="1"/>
    <col min="14876" max="14876" width="5.42578125" style="35" customWidth="1"/>
    <col min="14877" max="14877" width="5.85546875" style="35" customWidth="1"/>
    <col min="14878" max="14878" width="5.7109375" style="35" customWidth="1"/>
    <col min="14879" max="14879" width="6.28515625" style="35" customWidth="1"/>
    <col min="14880" max="14880" width="6.140625" style="35" customWidth="1"/>
    <col min="14881" max="14883" width="4.7109375" style="35" customWidth="1"/>
    <col min="14884" max="14884" width="8.28515625" style="35" customWidth="1"/>
    <col min="14885" max="14885" width="2.7109375" style="35" customWidth="1"/>
    <col min="14886" max="14886" width="3.140625" style="35" customWidth="1"/>
    <col min="14887" max="14887" width="2.85546875" style="35" customWidth="1"/>
    <col min="14888" max="14888" width="4.85546875" style="35" customWidth="1"/>
    <col min="14889" max="14889" width="4.7109375" style="35" customWidth="1"/>
    <col min="14890" max="14890" width="5.85546875" style="35" customWidth="1"/>
    <col min="14891" max="14891" width="6.7109375" style="35" customWidth="1"/>
    <col min="14892" max="14892" width="7.85546875" style="35" customWidth="1"/>
    <col min="14893" max="14893" width="11.85546875" style="35" bestFit="1" customWidth="1"/>
    <col min="14894" max="15102" width="7.85546875" style="35" customWidth="1"/>
    <col min="15103" max="15103" width="7.85546875" style="35"/>
    <col min="15104" max="15104" width="9.85546875" style="35" customWidth="1"/>
    <col min="15105" max="15106" width="6.28515625" style="35" customWidth="1"/>
    <col min="15107" max="15107" width="6.85546875" style="35" customWidth="1"/>
    <col min="15108" max="15108" width="7.140625" style="35" customWidth="1"/>
    <col min="15109" max="15109" width="6" style="35" customWidth="1"/>
    <col min="15110" max="15111" width="5.85546875" style="35" customWidth="1"/>
    <col min="15112" max="15112" width="6.85546875" style="35" customWidth="1"/>
    <col min="15113" max="15113" width="7" style="35" customWidth="1"/>
    <col min="15114" max="15117" width="4.7109375" style="35" customWidth="1"/>
    <col min="15118" max="15118" width="6" style="35" customWidth="1"/>
    <col min="15119" max="15119" width="6.42578125" style="35" customWidth="1"/>
    <col min="15120" max="15120" width="5.85546875" style="35" customWidth="1"/>
    <col min="15121" max="15121" width="4.85546875" style="35" customWidth="1"/>
    <col min="15122" max="15122" width="6" style="35" customWidth="1"/>
    <col min="15123" max="15123" width="6.5703125" style="35" customWidth="1"/>
    <col min="15124" max="15124" width="5.7109375" style="35" customWidth="1"/>
    <col min="15125" max="15125" width="6" style="35" customWidth="1"/>
    <col min="15126" max="15126" width="5" style="35" customWidth="1"/>
    <col min="15127" max="15127" width="4.85546875" style="35" customWidth="1"/>
    <col min="15128" max="15128" width="5.140625" style="35" customWidth="1"/>
    <col min="15129" max="15129" width="6.28515625" style="35" customWidth="1"/>
    <col min="15130" max="15130" width="5.140625" style="35" customWidth="1"/>
    <col min="15131" max="15131" width="5" style="35" customWidth="1"/>
    <col min="15132" max="15132" width="5.42578125" style="35" customWidth="1"/>
    <col min="15133" max="15133" width="5.85546875" style="35" customWidth="1"/>
    <col min="15134" max="15134" width="5.7109375" style="35" customWidth="1"/>
    <col min="15135" max="15135" width="6.28515625" style="35" customWidth="1"/>
    <col min="15136" max="15136" width="6.140625" style="35" customWidth="1"/>
    <col min="15137" max="15139" width="4.7109375" style="35" customWidth="1"/>
    <col min="15140" max="15140" width="8.28515625" style="35" customWidth="1"/>
    <col min="15141" max="15141" width="2.7109375" style="35" customWidth="1"/>
    <col min="15142" max="15142" width="3.140625" style="35" customWidth="1"/>
    <col min="15143" max="15143" width="2.85546875" style="35" customWidth="1"/>
    <col min="15144" max="15144" width="4.85546875" style="35" customWidth="1"/>
    <col min="15145" max="15145" width="4.7109375" style="35" customWidth="1"/>
    <col min="15146" max="15146" width="5.85546875" style="35" customWidth="1"/>
    <col min="15147" max="15147" width="6.7109375" style="35" customWidth="1"/>
    <col min="15148" max="15148" width="7.85546875" style="35" customWidth="1"/>
    <col min="15149" max="15149" width="11.85546875" style="35" bestFit="1" customWidth="1"/>
    <col min="15150" max="15358" width="7.85546875" style="35" customWidth="1"/>
    <col min="15359" max="15359" width="7.85546875" style="35"/>
    <col min="15360" max="15360" width="9.85546875" style="35" customWidth="1"/>
    <col min="15361" max="15362" width="6.28515625" style="35" customWidth="1"/>
    <col min="15363" max="15363" width="6.85546875" style="35" customWidth="1"/>
    <col min="15364" max="15364" width="7.140625" style="35" customWidth="1"/>
    <col min="15365" max="15365" width="6" style="35" customWidth="1"/>
    <col min="15366" max="15367" width="5.85546875" style="35" customWidth="1"/>
    <col min="15368" max="15368" width="6.85546875" style="35" customWidth="1"/>
    <col min="15369" max="15369" width="7" style="35" customWidth="1"/>
    <col min="15370" max="15373" width="4.7109375" style="35" customWidth="1"/>
    <col min="15374" max="15374" width="6" style="35" customWidth="1"/>
    <col min="15375" max="15375" width="6.42578125" style="35" customWidth="1"/>
    <col min="15376" max="15376" width="5.85546875" style="35" customWidth="1"/>
    <col min="15377" max="15377" width="4.85546875" style="35" customWidth="1"/>
    <col min="15378" max="15378" width="6" style="35" customWidth="1"/>
    <col min="15379" max="15379" width="6.5703125" style="35" customWidth="1"/>
    <col min="15380" max="15380" width="5.7109375" style="35" customWidth="1"/>
    <col min="15381" max="15381" width="6" style="35" customWidth="1"/>
    <col min="15382" max="15382" width="5" style="35" customWidth="1"/>
    <col min="15383" max="15383" width="4.85546875" style="35" customWidth="1"/>
    <col min="15384" max="15384" width="5.140625" style="35" customWidth="1"/>
    <col min="15385" max="15385" width="6.28515625" style="35" customWidth="1"/>
    <col min="15386" max="15386" width="5.140625" style="35" customWidth="1"/>
    <col min="15387" max="15387" width="5" style="35" customWidth="1"/>
    <col min="15388" max="15388" width="5.42578125" style="35" customWidth="1"/>
    <col min="15389" max="15389" width="5.85546875" style="35" customWidth="1"/>
    <col min="15390" max="15390" width="5.7109375" style="35" customWidth="1"/>
    <col min="15391" max="15391" width="6.28515625" style="35" customWidth="1"/>
    <col min="15392" max="15392" width="6.140625" style="35" customWidth="1"/>
    <col min="15393" max="15395" width="4.7109375" style="35" customWidth="1"/>
    <col min="15396" max="15396" width="8.28515625" style="35" customWidth="1"/>
    <col min="15397" max="15397" width="2.7109375" style="35" customWidth="1"/>
    <col min="15398" max="15398" width="3.140625" style="35" customWidth="1"/>
    <col min="15399" max="15399" width="2.85546875" style="35" customWidth="1"/>
    <col min="15400" max="15400" width="4.85546875" style="35" customWidth="1"/>
    <col min="15401" max="15401" width="4.7109375" style="35" customWidth="1"/>
    <col min="15402" max="15402" width="5.85546875" style="35" customWidth="1"/>
    <col min="15403" max="15403" width="6.7109375" style="35" customWidth="1"/>
    <col min="15404" max="15404" width="7.85546875" style="35" customWidth="1"/>
    <col min="15405" max="15405" width="11.85546875" style="35" bestFit="1" customWidth="1"/>
    <col min="15406" max="15614" width="7.85546875" style="35" customWidth="1"/>
    <col min="15615" max="15615" width="7.85546875" style="35"/>
    <col min="15616" max="15616" width="9.85546875" style="35" customWidth="1"/>
    <col min="15617" max="15618" width="6.28515625" style="35" customWidth="1"/>
    <col min="15619" max="15619" width="6.85546875" style="35" customWidth="1"/>
    <col min="15620" max="15620" width="7.140625" style="35" customWidth="1"/>
    <col min="15621" max="15621" width="6" style="35" customWidth="1"/>
    <col min="15622" max="15623" width="5.85546875" style="35" customWidth="1"/>
    <col min="15624" max="15624" width="6.85546875" style="35" customWidth="1"/>
    <col min="15625" max="15625" width="7" style="35" customWidth="1"/>
    <col min="15626" max="15629" width="4.7109375" style="35" customWidth="1"/>
    <col min="15630" max="15630" width="6" style="35" customWidth="1"/>
    <col min="15631" max="15631" width="6.42578125" style="35" customWidth="1"/>
    <col min="15632" max="15632" width="5.85546875" style="35" customWidth="1"/>
    <col min="15633" max="15633" width="4.85546875" style="35" customWidth="1"/>
    <col min="15634" max="15634" width="6" style="35" customWidth="1"/>
    <col min="15635" max="15635" width="6.5703125" style="35" customWidth="1"/>
    <col min="15636" max="15636" width="5.7109375" style="35" customWidth="1"/>
    <col min="15637" max="15637" width="6" style="35" customWidth="1"/>
    <col min="15638" max="15638" width="5" style="35" customWidth="1"/>
    <col min="15639" max="15639" width="4.85546875" style="35" customWidth="1"/>
    <col min="15640" max="15640" width="5.140625" style="35" customWidth="1"/>
    <col min="15641" max="15641" width="6.28515625" style="35" customWidth="1"/>
    <col min="15642" max="15642" width="5.140625" style="35" customWidth="1"/>
    <col min="15643" max="15643" width="5" style="35" customWidth="1"/>
    <col min="15644" max="15644" width="5.42578125" style="35" customWidth="1"/>
    <col min="15645" max="15645" width="5.85546875" style="35" customWidth="1"/>
    <col min="15646" max="15646" width="5.7109375" style="35" customWidth="1"/>
    <col min="15647" max="15647" width="6.28515625" style="35" customWidth="1"/>
    <col min="15648" max="15648" width="6.140625" style="35" customWidth="1"/>
    <col min="15649" max="15651" width="4.7109375" style="35" customWidth="1"/>
    <col min="15652" max="15652" width="8.28515625" style="35" customWidth="1"/>
    <col min="15653" max="15653" width="2.7109375" style="35" customWidth="1"/>
    <col min="15654" max="15654" width="3.140625" style="35" customWidth="1"/>
    <col min="15655" max="15655" width="2.85546875" style="35" customWidth="1"/>
    <col min="15656" max="15656" width="4.85546875" style="35" customWidth="1"/>
    <col min="15657" max="15657" width="4.7109375" style="35" customWidth="1"/>
    <col min="15658" max="15658" width="5.85546875" style="35" customWidth="1"/>
    <col min="15659" max="15659" width="6.7109375" style="35" customWidth="1"/>
    <col min="15660" max="15660" width="7.85546875" style="35" customWidth="1"/>
    <col min="15661" max="15661" width="11.85546875" style="35" bestFit="1" customWidth="1"/>
    <col min="15662" max="15870" width="7.85546875" style="35" customWidth="1"/>
    <col min="15871" max="15871" width="7.85546875" style="35"/>
    <col min="15872" max="15872" width="9.85546875" style="35" customWidth="1"/>
    <col min="15873" max="15874" width="6.28515625" style="35" customWidth="1"/>
    <col min="15875" max="15875" width="6.85546875" style="35" customWidth="1"/>
    <col min="15876" max="15876" width="7.140625" style="35" customWidth="1"/>
    <col min="15877" max="15877" width="6" style="35" customWidth="1"/>
    <col min="15878" max="15879" width="5.85546875" style="35" customWidth="1"/>
    <col min="15880" max="15880" width="6.85546875" style="35" customWidth="1"/>
    <col min="15881" max="15881" width="7" style="35" customWidth="1"/>
    <col min="15882" max="15885" width="4.7109375" style="35" customWidth="1"/>
    <col min="15886" max="15886" width="6" style="35" customWidth="1"/>
    <col min="15887" max="15887" width="6.42578125" style="35" customWidth="1"/>
    <col min="15888" max="15888" width="5.85546875" style="35" customWidth="1"/>
    <col min="15889" max="15889" width="4.85546875" style="35" customWidth="1"/>
    <col min="15890" max="15890" width="6" style="35" customWidth="1"/>
    <col min="15891" max="15891" width="6.5703125" style="35" customWidth="1"/>
    <col min="15892" max="15892" width="5.7109375" style="35" customWidth="1"/>
    <col min="15893" max="15893" width="6" style="35" customWidth="1"/>
    <col min="15894" max="15894" width="5" style="35" customWidth="1"/>
    <col min="15895" max="15895" width="4.85546875" style="35" customWidth="1"/>
    <col min="15896" max="15896" width="5.140625" style="35" customWidth="1"/>
    <col min="15897" max="15897" width="6.28515625" style="35" customWidth="1"/>
    <col min="15898" max="15898" width="5.140625" style="35" customWidth="1"/>
    <col min="15899" max="15899" width="5" style="35" customWidth="1"/>
    <col min="15900" max="15900" width="5.42578125" style="35" customWidth="1"/>
    <col min="15901" max="15901" width="5.85546875" style="35" customWidth="1"/>
    <col min="15902" max="15902" width="5.7109375" style="35" customWidth="1"/>
    <col min="15903" max="15903" width="6.28515625" style="35" customWidth="1"/>
    <col min="15904" max="15904" width="6.140625" style="35" customWidth="1"/>
    <col min="15905" max="15907" width="4.7109375" style="35" customWidth="1"/>
    <col min="15908" max="15908" width="8.28515625" style="35" customWidth="1"/>
    <col min="15909" max="15909" width="2.7109375" style="35" customWidth="1"/>
    <col min="15910" max="15910" width="3.140625" style="35" customWidth="1"/>
    <col min="15911" max="15911" width="2.85546875" style="35" customWidth="1"/>
    <col min="15912" max="15912" width="4.85546875" style="35" customWidth="1"/>
    <col min="15913" max="15913" width="4.7109375" style="35" customWidth="1"/>
    <col min="15914" max="15914" width="5.85546875" style="35" customWidth="1"/>
    <col min="15915" max="15915" width="6.7109375" style="35" customWidth="1"/>
    <col min="15916" max="15916" width="7.85546875" style="35" customWidth="1"/>
    <col min="15917" max="15917" width="11.85546875" style="35" bestFit="1" customWidth="1"/>
    <col min="15918" max="16126" width="7.85546875" style="35" customWidth="1"/>
    <col min="16127" max="16127" width="7.85546875" style="35"/>
    <col min="16128" max="16128" width="9.85546875" style="35" customWidth="1"/>
    <col min="16129" max="16130" width="6.28515625" style="35" customWidth="1"/>
    <col min="16131" max="16131" width="6.85546875" style="35" customWidth="1"/>
    <col min="16132" max="16132" width="7.140625" style="35" customWidth="1"/>
    <col min="16133" max="16133" width="6" style="35" customWidth="1"/>
    <col min="16134" max="16135" width="5.85546875" style="35" customWidth="1"/>
    <col min="16136" max="16136" width="6.85546875" style="35" customWidth="1"/>
    <col min="16137" max="16137" width="7" style="35" customWidth="1"/>
    <col min="16138" max="16141" width="4.7109375" style="35" customWidth="1"/>
    <col min="16142" max="16142" width="6" style="35" customWidth="1"/>
    <col min="16143" max="16143" width="6.42578125" style="35" customWidth="1"/>
    <col min="16144" max="16144" width="5.85546875" style="35" customWidth="1"/>
    <col min="16145" max="16145" width="4.85546875" style="35" customWidth="1"/>
    <col min="16146" max="16146" width="6" style="35" customWidth="1"/>
    <col min="16147" max="16147" width="6.5703125" style="35" customWidth="1"/>
    <col min="16148" max="16148" width="5.7109375" style="35" customWidth="1"/>
    <col min="16149" max="16149" width="6" style="35" customWidth="1"/>
    <col min="16150" max="16150" width="5" style="35" customWidth="1"/>
    <col min="16151" max="16151" width="4.85546875" style="35" customWidth="1"/>
    <col min="16152" max="16152" width="5.140625" style="35" customWidth="1"/>
    <col min="16153" max="16153" width="6.28515625" style="35" customWidth="1"/>
    <col min="16154" max="16154" width="5.140625" style="35" customWidth="1"/>
    <col min="16155" max="16155" width="5" style="35" customWidth="1"/>
    <col min="16156" max="16156" width="5.42578125" style="35" customWidth="1"/>
    <col min="16157" max="16157" width="5.85546875" style="35" customWidth="1"/>
    <col min="16158" max="16158" width="5.7109375" style="35" customWidth="1"/>
    <col min="16159" max="16159" width="6.28515625" style="35" customWidth="1"/>
    <col min="16160" max="16160" width="6.140625" style="35" customWidth="1"/>
    <col min="16161" max="16163" width="4.7109375" style="35" customWidth="1"/>
    <col min="16164" max="16164" width="8.28515625" style="35" customWidth="1"/>
    <col min="16165" max="16165" width="2.7109375" style="35" customWidth="1"/>
    <col min="16166" max="16166" width="3.140625" style="35" customWidth="1"/>
    <col min="16167" max="16167" width="2.85546875" style="35" customWidth="1"/>
    <col min="16168" max="16168" width="4.85546875" style="35" customWidth="1"/>
    <col min="16169" max="16169" width="4.7109375" style="35" customWidth="1"/>
    <col min="16170" max="16170" width="5.85546875" style="35" customWidth="1"/>
    <col min="16171" max="16171" width="6.7109375" style="35" customWidth="1"/>
    <col min="16172" max="16172" width="7.85546875" style="35" customWidth="1"/>
    <col min="16173" max="16173" width="11.85546875" style="35" bestFit="1" customWidth="1"/>
    <col min="16174" max="16382" width="7.85546875" style="35" customWidth="1"/>
    <col min="16383" max="16384" width="7.85546875" style="35"/>
  </cols>
  <sheetData>
    <row r="1" spans="1:254" x14ac:dyDescent="0.25">
      <c r="A1" s="50" t="s">
        <v>90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1" t="s">
        <v>0</v>
      </c>
      <c r="AQ1" s="51"/>
      <c r="AR1" s="51"/>
      <c r="AS1" s="30"/>
      <c r="AT1" s="35"/>
      <c r="AU1" s="35"/>
      <c r="AV1" s="35"/>
      <c r="AW1" s="35"/>
      <c r="AX1" s="35"/>
      <c r="AY1" s="36"/>
      <c r="AZ1" s="36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  <c r="IL1" s="35"/>
      <c r="IM1" s="35"/>
      <c r="IN1" s="35"/>
      <c r="IO1" s="35"/>
      <c r="IP1" s="35"/>
      <c r="IQ1" s="35"/>
      <c r="IR1" s="35"/>
      <c r="IS1" s="35"/>
      <c r="IT1" s="35"/>
    </row>
    <row r="2" spans="1:254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1"/>
      <c r="AQ2" s="51"/>
      <c r="AR2" s="51"/>
      <c r="AS2" s="30"/>
      <c r="AT2" s="35"/>
      <c r="AU2" s="35"/>
      <c r="AV2" s="35"/>
      <c r="AW2" s="35"/>
      <c r="AX2" s="35"/>
      <c r="AY2" s="36"/>
      <c r="AZ2" s="36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5"/>
      <c r="HV2" s="35"/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5"/>
      <c r="IH2" s="35"/>
      <c r="II2" s="35"/>
      <c r="IJ2" s="35"/>
      <c r="IK2" s="35"/>
      <c r="IL2" s="35"/>
      <c r="IM2" s="35"/>
      <c r="IN2" s="35"/>
      <c r="IO2" s="35"/>
      <c r="IP2" s="35"/>
      <c r="IQ2" s="35"/>
      <c r="IR2" s="35"/>
      <c r="IS2" s="35"/>
      <c r="IT2" s="35"/>
    </row>
    <row r="3" spans="1:254" x14ac:dyDescent="0.2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1"/>
      <c r="AQ3" s="51"/>
      <c r="AR3" s="51"/>
      <c r="AS3" s="30"/>
      <c r="AT3" s="35"/>
      <c r="AU3" s="35"/>
      <c r="AV3" s="35"/>
      <c r="AW3" s="35"/>
      <c r="AX3" s="35"/>
      <c r="AY3" s="36"/>
      <c r="AZ3" s="36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  <c r="IL3" s="35"/>
      <c r="IM3" s="35"/>
      <c r="IN3" s="35"/>
      <c r="IO3" s="35"/>
      <c r="IP3" s="35"/>
      <c r="IQ3" s="35"/>
      <c r="IR3" s="35"/>
      <c r="IS3" s="35"/>
      <c r="IT3" s="35"/>
    </row>
    <row r="4" spans="1:254" s="38" customFormat="1" ht="107.25" customHeight="1" x14ac:dyDescent="0.25">
      <c r="A4" s="13" t="s">
        <v>1</v>
      </c>
      <c r="B4" s="13" t="s">
        <v>2</v>
      </c>
      <c r="C4" s="13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3" t="s">
        <v>11</v>
      </c>
      <c r="L4" s="13" t="s">
        <v>12</v>
      </c>
      <c r="M4" s="13" t="s">
        <v>13</v>
      </c>
      <c r="N4" s="13" t="s">
        <v>14</v>
      </c>
      <c r="O4" s="13" t="s">
        <v>15</v>
      </c>
      <c r="P4" s="13" t="s">
        <v>16</v>
      </c>
      <c r="Q4" s="13" t="s">
        <v>17</v>
      </c>
      <c r="R4" s="13" t="s">
        <v>18</v>
      </c>
      <c r="S4" s="13" t="s">
        <v>19</v>
      </c>
      <c r="T4" s="13" t="s">
        <v>20</v>
      </c>
      <c r="U4" s="13" t="s">
        <v>21</v>
      </c>
      <c r="V4" s="13" t="s">
        <v>22</v>
      </c>
      <c r="W4" s="13" t="s">
        <v>23</v>
      </c>
      <c r="X4" s="13" t="s">
        <v>24</v>
      </c>
      <c r="Y4" s="13" t="s">
        <v>25</v>
      </c>
      <c r="Z4" s="13" t="s">
        <v>26</v>
      </c>
      <c r="AA4" s="13" t="s">
        <v>27</v>
      </c>
      <c r="AB4" s="13" t="s">
        <v>28</v>
      </c>
      <c r="AC4" s="13" t="s">
        <v>29</v>
      </c>
      <c r="AD4" s="13" t="s">
        <v>30</v>
      </c>
      <c r="AE4" s="13" t="s">
        <v>31</v>
      </c>
      <c r="AF4" s="13" t="s">
        <v>32</v>
      </c>
      <c r="AG4" s="13" t="s">
        <v>33</v>
      </c>
      <c r="AH4" s="13" t="s">
        <v>34</v>
      </c>
      <c r="AI4" s="13" t="s">
        <v>35</v>
      </c>
      <c r="AJ4" s="13" t="s">
        <v>36</v>
      </c>
      <c r="AK4" s="13" t="s">
        <v>37</v>
      </c>
      <c r="AL4" s="13" t="s">
        <v>38</v>
      </c>
      <c r="AM4" s="13" t="s">
        <v>39</v>
      </c>
      <c r="AN4" s="13" t="s">
        <v>40</v>
      </c>
      <c r="AO4" s="13" t="s">
        <v>41</v>
      </c>
      <c r="AP4" s="13" t="s">
        <v>42</v>
      </c>
      <c r="AQ4" s="13" t="s">
        <v>43</v>
      </c>
      <c r="AR4" s="13" t="s">
        <v>44</v>
      </c>
      <c r="AS4" s="22" t="s">
        <v>1</v>
      </c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A4" s="37"/>
      <c r="DB4" s="37"/>
      <c r="DC4" s="37"/>
      <c r="DD4" s="37"/>
      <c r="DE4" s="37"/>
      <c r="DF4" s="37"/>
      <c r="DG4" s="37"/>
      <c r="DH4" s="37"/>
      <c r="DI4" s="37"/>
      <c r="DJ4" s="37"/>
      <c r="DK4" s="37"/>
      <c r="DL4" s="37"/>
      <c r="DM4" s="37"/>
      <c r="DN4" s="37"/>
      <c r="DO4" s="37"/>
      <c r="DP4" s="37"/>
      <c r="DQ4" s="37"/>
      <c r="DR4" s="37"/>
      <c r="DS4" s="37"/>
      <c r="DT4" s="37"/>
      <c r="DU4" s="37"/>
      <c r="DV4" s="37"/>
      <c r="DW4" s="37"/>
      <c r="DX4" s="37"/>
      <c r="DY4" s="37"/>
      <c r="DZ4" s="37"/>
      <c r="EA4" s="37"/>
      <c r="EB4" s="37"/>
      <c r="EC4" s="37"/>
      <c r="ED4" s="37"/>
      <c r="EE4" s="37"/>
      <c r="EF4" s="37"/>
      <c r="EG4" s="37"/>
      <c r="EH4" s="37"/>
      <c r="EI4" s="37"/>
      <c r="EJ4" s="37"/>
      <c r="EK4" s="37"/>
      <c r="EL4" s="37"/>
      <c r="EM4" s="37"/>
      <c r="EN4" s="37"/>
      <c r="EO4" s="37"/>
      <c r="EP4" s="37"/>
      <c r="EQ4" s="37"/>
      <c r="ER4" s="37"/>
      <c r="ES4" s="37"/>
      <c r="ET4" s="37"/>
      <c r="EU4" s="37"/>
      <c r="EV4" s="37"/>
      <c r="EW4" s="37"/>
      <c r="EX4" s="37"/>
      <c r="EY4" s="37"/>
      <c r="EZ4" s="37"/>
      <c r="FA4" s="37"/>
      <c r="FB4" s="37"/>
      <c r="FC4" s="37"/>
      <c r="FD4" s="37"/>
      <c r="FE4" s="37"/>
      <c r="FF4" s="37"/>
      <c r="FG4" s="37"/>
      <c r="FH4" s="37"/>
      <c r="FI4" s="37"/>
      <c r="FJ4" s="37"/>
      <c r="FK4" s="37"/>
      <c r="FL4" s="37"/>
      <c r="FM4" s="37"/>
      <c r="FN4" s="37"/>
      <c r="FO4" s="37"/>
      <c r="FP4" s="37"/>
      <c r="FQ4" s="37"/>
      <c r="FR4" s="37"/>
      <c r="FS4" s="37"/>
      <c r="FT4" s="37"/>
      <c r="FU4" s="37"/>
      <c r="FV4" s="37"/>
      <c r="FW4" s="37"/>
      <c r="FX4" s="37"/>
      <c r="FY4" s="37"/>
      <c r="FZ4" s="37"/>
      <c r="GA4" s="37"/>
      <c r="GB4" s="37"/>
      <c r="GC4" s="37"/>
      <c r="GD4" s="37"/>
      <c r="GE4" s="37"/>
      <c r="GF4" s="37"/>
      <c r="GG4" s="37"/>
      <c r="GH4" s="37"/>
      <c r="GI4" s="37"/>
      <c r="GJ4" s="37"/>
      <c r="GK4" s="37"/>
      <c r="GL4" s="37"/>
      <c r="GM4" s="37"/>
      <c r="GN4" s="37"/>
      <c r="GO4" s="37"/>
      <c r="GP4" s="37"/>
      <c r="GQ4" s="37"/>
      <c r="GR4" s="37"/>
      <c r="GS4" s="37"/>
      <c r="GT4" s="37"/>
      <c r="GU4" s="37"/>
      <c r="GV4" s="37"/>
      <c r="GW4" s="37"/>
      <c r="GX4" s="37"/>
      <c r="GY4" s="37"/>
      <c r="GZ4" s="37"/>
      <c r="HA4" s="37"/>
      <c r="HB4" s="37"/>
      <c r="HC4" s="37"/>
      <c r="HD4" s="37"/>
      <c r="HE4" s="37"/>
      <c r="HF4" s="37"/>
      <c r="HG4" s="37"/>
      <c r="HH4" s="37"/>
      <c r="HI4" s="37"/>
      <c r="HJ4" s="37"/>
      <c r="HK4" s="37"/>
      <c r="HL4" s="37"/>
      <c r="HM4" s="37"/>
      <c r="HN4" s="37"/>
      <c r="HO4" s="37"/>
      <c r="HP4" s="37"/>
      <c r="HQ4" s="37"/>
      <c r="HR4" s="37"/>
      <c r="HS4" s="37"/>
      <c r="HT4" s="37"/>
      <c r="HU4" s="37"/>
      <c r="HV4" s="37"/>
      <c r="HW4" s="37"/>
      <c r="HX4" s="37"/>
      <c r="HY4" s="37"/>
      <c r="HZ4" s="37"/>
      <c r="IA4" s="37"/>
      <c r="IB4" s="37"/>
      <c r="IC4" s="37"/>
      <c r="ID4" s="37"/>
      <c r="IE4" s="37"/>
      <c r="IF4" s="37"/>
      <c r="IG4" s="37"/>
      <c r="IH4" s="37"/>
      <c r="II4" s="37"/>
      <c r="IJ4" s="37"/>
      <c r="IK4" s="37"/>
      <c r="IL4" s="37"/>
      <c r="IM4" s="37"/>
      <c r="IN4" s="37"/>
      <c r="IO4" s="37"/>
      <c r="IP4" s="37"/>
      <c r="IQ4" s="37"/>
      <c r="IR4" s="37"/>
      <c r="IS4" s="37"/>
      <c r="IT4" s="37"/>
    </row>
    <row r="5" spans="1:254" ht="17.45" customHeight="1" x14ac:dyDescent="0.25">
      <c r="A5" s="23" t="s">
        <v>45</v>
      </c>
      <c r="B5" s="24">
        <v>14555.610645734992</v>
      </c>
      <c r="C5" s="24">
        <v>4132.6569008703736</v>
      </c>
      <c r="D5" s="24">
        <v>1107.9918065061763</v>
      </c>
      <c r="E5" s="24">
        <v>151.83984520164938</v>
      </c>
      <c r="F5" s="24">
        <v>2173.1690162551899</v>
      </c>
      <c r="G5" s="24">
        <v>4067.576166158648</v>
      </c>
      <c r="H5" s="24">
        <v>618.8489590863511</v>
      </c>
      <c r="I5" s="24">
        <v>869.61348216138822</v>
      </c>
      <c r="J5" s="24">
        <v>2055.9325247391239</v>
      </c>
      <c r="K5" s="24"/>
      <c r="L5" s="24"/>
      <c r="M5" s="24"/>
      <c r="N5" s="24"/>
      <c r="O5" s="24"/>
      <c r="P5" s="24"/>
      <c r="Q5" s="24"/>
      <c r="R5" s="24"/>
      <c r="S5" s="24"/>
      <c r="T5" s="24">
        <v>984.77850110084762</v>
      </c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>
        <f>SUM(B5:AJ5)</f>
        <v>30718.017847814739</v>
      </c>
      <c r="AL5" s="24"/>
      <c r="AM5" s="24">
        <f>AL5</f>
        <v>0</v>
      </c>
      <c r="AN5" s="24"/>
      <c r="AO5" s="24"/>
      <c r="AP5" s="24">
        <v>150.73080097328696</v>
      </c>
      <c r="AQ5" s="24">
        <f>AN5+AO5+AP5</f>
        <v>150.73080097328696</v>
      </c>
      <c r="AR5" s="24">
        <f t="shared" ref="AR5:AR42" si="0">AK5+AM5+AQ5</f>
        <v>30868.748648788027</v>
      </c>
      <c r="AS5" s="25" t="s">
        <v>45</v>
      </c>
      <c r="AU5" s="40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  <c r="IR5" s="35"/>
      <c r="IS5" s="35"/>
      <c r="IT5" s="35"/>
    </row>
    <row r="6" spans="1:254" ht="17.45" customHeight="1" x14ac:dyDescent="0.25">
      <c r="A6" s="23" t="s">
        <v>46</v>
      </c>
      <c r="B6" s="24">
        <v>1116.274397393074</v>
      </c>
      <c r="C6" s="24"/>
      <c r="D6" s="24">
        <v>2924.2067135008847</v>
      </c>
      <c r="E6" s="24">
        <v>607.35938080659753</v>
      </c>
      <c r="F6" s="24"/>
      <c r="G6" s="24"/>
      <c r="H6" s="24">
        <v>1234.6113896984559</v>
      </c>
      <c r="I6" s="24">
        <v>2584.0827672767227</v>
      </c>
      <c r="J6" s="24">
        <v>1361.0145218288592</v>
      </c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>
        <f t="shared" ref="AK6:AK42" si="1">SUM(B6:AJ6)</f>
        <v>9827.5491705045933</v>
      </c>
      <c r="AL6" s="24"/>
      <c r="AM6" s="24">
        <f t="shared" ref="AM6:AM43" si="2">AL6</f>
        <v>0</v>
      </c>
      <c r="AN6" s="24">
        <v>241.05542273999359</v>
      </c>
      <c r="AO6" s="24"/>
      <c r="AP6" s="24"/>
      <c r="AQ6" s="24">
        <f t="shared" ref="AQ6:AQ43" si="3">AN6+AO6+AP6</f>
        <v>241.05542273999359</v>
      </c>
      <c r="AR6" s="24">
        <f t="shared" si="0"/>
        <v>10068.604593244587</v>
      </c>
      <c r="AS6" s="25" t="s">
        <v>46</v>
      </c>
      <c r="AU6" s="40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  <c r="IL6" s="35"/>
      <c r="IM6" s="35"/>
      <c r="IN6" s="35"/>
      <c r="IO6" s="35"/>
      <c r="IP6" s="35"/>
      <c r="IQ6" s="35"/>
      <c r="IR6" s="35"/>
      <c r="IS6" s="35"/>
      <c r="IT6" s="35"/>
    </row>
    <row r="7" spans="1:254" ht="17.45" customHeight="1" x14ac:dyDescent="0.25">
      <c r="A7" s="23" t="s">
        <v>47</v>
      </c>
      <c r="B7" s="24">
        <v>6421.2355811944435</v>
      </c>
      <c r="C7" s="24">
        <v>837.79832314044643</v>
      </c>
      <c r="D7" s="24">
        <v>13434.020603927373</v>
      </c>
      <c r="E7" s="24">
        <v>1834.2253300359243</v>
      </c>
      <c r="F7" s="24"/>
      <c r="G7" s="24">
        <v>1057.4820453551608</v>
      </c>
      <c r="H7" s="24"/>
      <c r="I7" s="24">
        <v>1655.6697969976608</v>
      </c>
      <c r="J7" s="24">
        <v>4292.7999212037312</v>
      </c>
      <c r="K7" s="24"/>
      <c r="L7" s="24"/>
      <c r="M7" s="24"/>
      <c r="N7" s="24"/>
      <c r="O7" s="24">
        <v>1499.9902209188676</v>
      </c>
      <c r="P7" s="24"/>
      <c r="Q7" s="24"/>
      <c r="R7" s="24"/>
      <c r="S7" s="24"/>
      <c r="T7" s="24">
        <v>2113.5215109162828</v>
      </c>
      <c r="U7" s="24"/>
      <c r="V7" s="24"/>
      <c r="W7" s="24"/>
      <c r="X7" s="24"/>
      <c r="Y7" s="24"/>
      <c r="Z7" s="24">
        <v>4230.9653301822127</v>
      </c>
      <c r="AA7" s="24"/>
      <c r="AB7" s="24"/>
      <c r="AC7" s="24"/>
      <c r="AD7" s="24"/>
      <c r="AE7" s="24">
        <v>230.56494103726442</v>
      </c>
      <c r="AF7" s="24">
        <v>408.95667100303984</v>
      </c>
      <c r="AG7" s="24"/>
      <c r="AH7" s="24"/>
      <c r="AI7" s="24"/>
      <c r="AJ7" s="24"/>
      <c r="AK7" s="24">
        <f t="shared" si="1"/>
        <v>38017.230275912407</v>
      </c>
      <c r="AL7" s="24"/>
      <c r="AM7" s="24">
        <f t="shared" si="2"/>
        <v>0</v>
      </c>
      <c r="AN7" s="24">
        <v>139.98969309263083</v>
      </c>
      <c r="AO7" s="24"/>
      <c r="AP7" s="24"/>
      <c r="AQ7" s="24">
        <f t="shared" si="3"/>
        <v>139.98969309263083</v>
      </c>
      <c r="AR7" s="24">
        <f t="shared" si="0"/>
        <v>38157.21996900504</v>
      </c>
      <c r="AS7" s="25" t="s">
        <v>47</v>
      </c>
      <c r="AU7" s="40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5"/>
      <c r="IA7" s="35"/>
      <c r="IB7" s="35"/>
      <c r="IC7" s="35"/>
      <c r="ID7" s="35"/>
      <c r="IE7" s="35"/>
      <c r="IF7" s="35"/>
      <c r="IG7" s="35"/>
      <c r="IH7" s="35"/>
      <c r="II7" s="35"/>
      <c r="IJ7" s="35"/>
      <c r="IK7" s="35"/>
      <c r="IL7" s="35"/>
      <c r="IM7" s="35"/>
      <c r="IN7" s="35"/>
      <c r="IO7" s="35"/>
      <c r="IP7" s="35"/>
      <c r="IQ7" s="35"/>
      <c r="IR7" s="35"/>
      <c r="IS7" s="35"/>
      <c r="IT7" s="35"/>
    </row>
    <row r="8" spans="1:254" ht="17.45" customHeight="1" x14ac:dyDescent="0.25">
      <c r="A8" s="23" t="s">
        <v>48</v>
      </c>
      <c r="B8" s="24">
        <v>5191.0556330469753</v>
      </c>
      <c r="C8" s="24">
        <v>184.89342303789161</v>
      </c>
      <c r="D8" s="24">
        <v>116.93844923548035</v>
      </c>
      <c r="E8" s="24">
        <v>986.95899381072093</v>
      </c>
      <c r="F8" s="24">
        <v>11470.004102392537</v>
      </c>
      <c r="G8" s="24">
        <v>146.26307681260872</v>
      </c>
      <c r="H8" s="24"/>
      <c r="I8" s="24">
        <v>3466.0750890418317</v>
      </c>
      <c r="J8" s="24">
        <v>1905.4203305604026</v>
      </c>
      <c r="K8" s="24"/>
      <c r="L8" s="24"/>
      <c r="M8" s="24"/>
      <c r="N8" s="24"/>
      <c r="O8" s="24"/>
      <c r="P8" s="24"/>
      <c r="Q8" s="24">
        <v>238.23318744299806</v>
      </c>
      <c r="R8" s="24"/>
      <c r="S8" s="24">
        <v>229.05829113235507</v>
      </c>
      <c r="T8" s="24">
        <v>260.361345547658</v>
      </c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>
        <f t="shared" si="1"/>
        <v>24195.261922061458</v>
      </c>
      <c r="AL8" s="24"/>
      <c r="AM8" s="24">
        <f t="shared" si="2"/>
        <v>0</v>
      </c>
      <c r="AN8" s="24"/>
      <c r="AO8" s="24">
        <v>189.74991305871626</v>
      </c>
      <c r="AP8" s="24"/>
      <c r="AQ8" s="24">
        <f t="shared" si="3"/>
        <v>189.74991305871626</v>
      </c>
      <c r="AR8" s="24">
        <f t="shared" si="0"/>
        <v>24385.011835120175</v>
      </c>
      <c r="AS8" s="25" t="s">
        <v>48</v>
      </c>
      <c r="AU8" s="40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  <c r="IP8" s="35"/>
      <c r="IQ8" s="35"/>
      <c r="IR8" s="35"/>
      <c r="IS8" s="35"/>
      <c r="IT8" s="35"/>
    </row>
    <row r="9" spans="1:254" ht="17.45" customHeight="1" x14ac:dyDescent="0.25">
      <c r="A9" s="23" t="s">
        <v>49</v>
      </c>
      <c r="B9" s="24">
        <v>9264.3181280241515</v>
      </c>
      <c r="C9" s="24">
        <v>3611.1996687088208</v>
      </c>
      <c r="D9" s="24">
        <v>5116.0571540522651</v>
      </c>
      <c r="E9" s="24">
        <v>1822.0781424197924</v>
      </c>
      <c r="F9" s="24">
        <v>7041.0074973413321</v>
      </c>
      <c r="G9" s="24">
        <v>2047.6830753765221</v>
      </c>
      <c r="H9" s="24">
        <v>385.81605928076749</v>
      </c>
      <c r="I9" s="24">
        <v>1547.3549504651035</v>
      </c>
      <c r="J9" s="24">
        <v>3522.6258212041057</v>
      </c>
      <c r="K9" s="24"/>
      <c r="L9" s="24"/>
      <c r="M9" s="24">
        <v>314.59153612845995</v>
      </c>
      <c r="N9" s="24">
        <v>650.60448816796884</v>
      </c>
      <c r="O9" s="24">
        <v>405.40276241050481</v>
      </c>
      <c r="P9" s="24">
        <v>772.80469037374985</v>
      </c>
      <c r="Q9" s="24"/>
      <c r="R9" s="24"/>
      <c r="S9" s="24"/>
      <c r="T9" s="24">
        <v>1990.9985247762083</v>
      </c>
      <c r="U9" s="24"/>
      <c r="V9" s="24"/>
      <c r="W9" s="24"/>
      <c r="X9" s="24"/>
      <c r="Y9" s="24"/>
      <c r="Z9" s="24">
        <v>4328.3532789587862</v>
      </c>
      <c r="AA9" s="24"/>
      <c r="AB9" s="24"/>
      <c r="AC9" s="24"/>
      <c r="AD9" s="24"/>
      <c r="AE9" s="24">
        <v>4219.4891170218325</v>
      </c>
      <c r="AF9" s="24">
        <v>4472.9635890957488</v>
      </c>
      <c r="AG9" s="24"/>
      <c r="AH9" s="24"/>
      <c r="AI9" s="24"/>
      <c r="AJ9" s="24"/>
      <c r="AK9" s="24">
        <f t="shared" si="1"/>
        <v>51513.348483806119</v>
      </c>
      <c r="AL9" s="24"/>
      <c r="AM9" s="24">
        <f t="shared" si="2"/>
        <v>0</v>
      </c>
      <c r="AN9" s="24"/>
      <c r="AO9" s="24">
        <v>347.87484060764649</v>
      </c>
      <c r="AP9" s="24"/>
      <c r="AQ9" s="24">
        <f t="shared" si="3"/>
        <v>347.87484060764649</v>
      </c>
      <c r="AR9" s="24">
        <f t="shared" si="0"/>
        <v>51861.223324413768</v>
      </c>
      <c r="AS9" s="25" t="s">
        <v>49</v>
      </c>
      <c r="AU9" s="40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  <c r="IP9" s="35"/>
      <c r="IQ9" s="35"/>
      <c r="IR9" s="35"/>
      <c r="IS9" s="35"/>
      <c r="IT9" s="35"/>
    </row>
    <row r="10" spans="1:254" ht="17.45" customHeight="1" x14ac:dyDescent="0.25">
      <c r="A10" s="23" t="s">
        <v>50</v>
      </c>
      <c r="B10" s="24">
        <v>6834.3330452637183</v>
      </c>
      <c r="C10" s="24">
        <v>1444.4798674835283</v>
      </c>
      <c r="D10" s="24">
        <v>4385.1918463305128</v>
      </c>
      <c r="E10" s="24">
        <v>1518.3984520164936</v>
      </c>
      <c r="F10" s="24">
        <v>11794.62686000742</v>
      </c>
      <c r="G10" s="24">
        <v>2925.2615362521742</v>
      </c>
      <c r="H10" s="24">
        <v>2314.8963556846047</v>
      </c>
      <c r="I10" s="24">
        <v>4642.0648513953101</v>
      </c>
      <c r="J10" s="24">
        <v>3202.3871101855507</v>
      </c>
      <c r="K10" s="24">
        <v>909.1920739800812</v>
      </c>
      <c r="L10" s="24"/>
      <c r="M10" s="24"/>
      <c r="N10" s="24">
        <v>813.25561020996099</v>
      </c>
      <c r="O10" s="24">
        <v>810.80552482100961</v>
      </c>
      <c r="P10" s="24">
        <v>966.00586296718723</v>
      </c>
      <c r="Q10" s="24">
        <v>794.11062480999362</v>
      </c>
      <c r="R10" s="24">
        <v>1099.8410602249908</v>
      </c>
      <c r="S10" s="24">
        <v>763.5276371078503</v>
      </c>
      <c r="T10" s="24">
        <v>1531.5373267509292</v>
      </c>
      <c r="U10" s="24">
        <v>1233.1080931158831</v>
      </c>
      <c r="V10" s="24">
        <v>2893.9741066024185</v>
      </c>
      <c r="W10" s="24"/>
      <c r="X10" s="24"/>
      <c r="Y10" s="24"/>
      <c r="Z10" s="24">
        <v>1545.8404567709949</v>
      </c>
      <c r="AA10" s="24"/>
      <c r="AB10" s="24"/>
      <c r="AC10" s="24"/>
      <c r="AD10" s="24"/>
      <c r="AE10" s="24">
        <v>1506.9603989363688</v>
      </c>
      <c r="AF10" s="24">
        <v>1597.4869961056247</v>
      </c>
      <c r="AG10" s="24"/>
      <c r="AH10" s="24"/>
      <c r="AI10" s="24"/>
      <c r="AJ10" s="24"/>
      <c r="AK10" s="24">
        <f t="shared" si="1"/>
        <v>55527.285697022606</v>
      </c>
      <c r="AL10" s="24"/>
      <c r="AM10" s="24">
        <f t="shared" si="2"/>
        <v>0</v>
      </c>
      <c r="AN10" s="24"/>
      <c r="AO10" s="24">
        <v>1581.2492754893021</v>
      </c>
      <c r="AP10" s="24"/>
      <c r="AQ10" s="24">
        <f t="shared" si="3"/>
        <v>1581.2492754893021</v>
      </c>
      <c r="AR10" s="24">
        <f t="shared" si="0"/>
        <v>57108.534972511909</v>
      </c>
      <c r="AS10" s="25" t="s">
        <v>50</v>
      </c>
      <c r="AU10" s="40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5"/>
      <c r="GT10" s="35"/>
      <c r="GU10" s="35"/>
      <c r="GV10" s="35"/>
      <c r="GW10" s="35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5"/>
      <c r="HY10" s="35"/>
      <c r="HZ10" s="35"/>
      <c r="IA10" s="35"/>
      <c r="IB10" s="35"/>
      <c r="IC10" s="35"/>
      <c r="ID10" s="35"/>
      <c r="IE10" s="35"/>
      <c r="IF10" s="35"/>
      <c r="IG10" s="35"/>
      <c r="IH10" s="35"/>
      <c r="II10" s="35"/>
      <c r="IJ10" s="35"/>
      <c r="IK10" s="35"/>
      <c r="IL10" s="35"/>
      <c r="IM10" s="35"/>
      <c r="IN10" s="35"/>
      <c r="IO10" s="35"/>
      <c r="IP10" s="35"/>
      <c r="IQ10" s="35"/>
      <c r="IR10" s="35"/>
      <c r="IS10" s="35"/>
      <c r="IT10" s="35"/>
    </row>
    <row r="11" spans="1:254" ht="17.45" customHeight="1" x14ac:dyDescent="0.25">
      <c r="A11" s="23" t="s">
        <v>51</v>
      </c>
      <c r="B11" s="24">
        <v>10631.184737076896</v>
      </c>
      <c r="C11" s="24">
        <v>2888.9597349670566</v>
      </c>
      <c r="D11" s="24">
        <v>13155.575538991539</v>
      </c>
      <c r="E11" s="24">
        <v>1518.3984520164936</v>
      </c>
      <c r="F11" s="24">
        <v>1710.2810100265604</v>
      </c>
      <c r="G11" s="24">
        <v>1462.6307681260871</v>
      </c>
      <c r="H11" s="24">
        <v>1543.26423712307</v>
      </c>
      <c r="I11" s="24">
        <v>3094.7099009302069</v>
      </c>
      <c r="J11" s="24">
        <v>1280.9548440742201</v>
      </c>
      <c r="K11" s="24"/>
      <c r="L11" s="24"/>
      <c r="M11" s="24"/>
      <c r="N11" s="24"/>
      <c r="O11" s="24">
        <v>1621.6110496420192</v>
      </c>
      <c r="P11" s="24">
        <v>270.48164163081242</v>
      </c>
      <c r="Q11" s="24">
        <v>1270.5769996959898</v>
      </c>
      <c r="R11" s="24"/>
      <c r="S11" s="24">
        <v>1221.6442193725604</v>
      </c>
      <c r="T11" s="24">
        <v>1531.5373267509292</v>
      </c>
      <c r="U11" s="24"/>
      <c r="V11" s="24">
        <v>1350.5212497477953</v>
      </c>
      <c r="W11" s="24"/>
      <c r="X11" s="24"/>
      <c r="Y11" s="24"/>
      <c r="Z11" s="24">
        <v>1082.0883197396965</v>
      </c>
      <c r="AA11" s="24"/>
      <c r="AB11" s="24"/>
      <c r="AC11" s="24"/>
      <c r="AD11" s="24"/>
      <c r="AE11" s="24">
        <v>1054.8722792554581</v>
      </c>
      <c r="AF11" s="24"/>
      <c r="AG11" s="24"/>
      <c r="AH11" s="24"/>
      <c r="AI11" s="24"/>
      <c r="AJ11" s="24"/>
      <c r="AK11" s="24">
        <f t="shared" si="1"/>
        <v>46689.292309167387</v>
      </c>
      <c r="AL11" s="24"/>
      <c r="AM11" s="24">
        <f t="shared" si="2"/>
        <v>0</v>
      </c>
      <c r="AN11" s="24">
        <v>938.95525854813343</v>
      </c>
      <c r="AO11" s="24"/>
      <c r="AP11" s="24"/>
      <c r="AQ11" s="24">
        <f t="shared" si="3"/>
        <v>938.95525854813343</v>
      </c>
      <c r="AR11" s="24">
        <f t="shared" si="0"/>
        <v>47628.247567715523</v>
      </c>
      <c r="AS11" s="25" t="s">
        <v>51</v>
      </c>
      <c r="AU11" s="40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  <c r="GW11" s="35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35"/>
      <c r="HW11" s="35"/>
      <c r="HX11" s="35"/>
      <c r="HY11" s="35"/>
      <c r="HZ11" s="35"/>
      <c r="IA11" s="35"/>
      <c r="IB11" s="35"/>
      <c r="IC11" s="35"/>
      <c r="ID11" s="35"/>
      <c r="IE11" s="35"/>
      <c r="IF11" s="35"/>
      <c r="IG11" s="35"/>
      <c r="IH11" s="35"/>
      <c r="II11" s="35"/>
      <c r="IJ11" s="35"/>
      <c r="IK11" s="35"/>
      <c r="IL11" s="35"/>
      <c r="IM11" s="35"/>
      <c r="IN11" s="35"/>
      <c r="IO11" s="35"/>
      <c r="IP11" s="35"/>
      <c r="IQ11" s="35"/>
      <c r="IR11" s="35"/>
      <c r="IS11" s="35"/>
      <c r="IT11" s="35"/>
    </row>
    <row r="12" spans="1:254" ht="17.45" customHeight="1" x14ac:dyDescent="0.25">
      <c r="A12" s="23" t="s">
        <v>52</v>
      </c>
      <c r="B12" s="24">
        <v>4225.1365626497036</v>
      </c>
      <c r="C12" s="24">
        <v>446.34427905241017</v>
      </c>
      <c r="D12" s="24">
        <v>5421.5588526799575</v>
      </c>
      <c r="E12" s="24">
        <v>1876.7404866923862</v>
      </c>
      <c r="F12" s="24">
        <v>928.78177873147126</v>
      </c>
      <c r="G12" s="24">
        <v>451.95290735096091</v>
      </c>
      <c r="H12" s="24">
        <v>476.86864927102857</v>
      </c>
      <c r="I12" s="24">
        <v>1912.5307187748679</v>
      </c>
      <c r="J12" s="24">
        <v>4949.289278791769</v>
      </c>
      <c r="K12" s="24"/>
      <c r="L12" s="24"/>
      <c r="M12" s="24"/>
      <c r="N12" s="24"/>
      <c r="O12" s="24">
        <v>1002.1556286787679</v>
      </c>
      <c r="P12" s="24">
        <v>596.99162331372168</v>
      </c>
      <c r="Q12" s="24"/>
      <c r="R12" s="24"/>
      <c r="S12" s="24"/>
      <c r="T12" s="24">
        <v>946.49006793207445</v>
      </c>
      <c r="U12" s="24"/>
      <c r="V12" s="24"/>
      <c r="W12" s="24"/>
      <c r="X12" s="24"/>
      <c r="Y12" s="24"/>
      <c r="Z12" s="24">
        <v>233.42190897242023</v>
      </c>
      <c r="AA12" s="24"/>
      <c r="AB12" s="24"/>
      <c r="AC12" s="24"/>
      <c r="AD12" s="24"/>
      <c r="AE12" s="24"/>
      <c r="AF12" s="24">
        <v>242.81802340805493</v>
      </c>
      <c r="AG12" s="24"/>
      <c r="AH12" s="24"/>
      <c r="AI12" s="24"/>
      <c r="AJ12" s="24"/>
      <c r="AK12" s="24">
        <f t="shared" si="1"/>
        <v>23711.080766299594</v>
      </c>
      <c r="AL12" s="24"/>
      <c r="AM12" s="24">
        <f t="shared" si="2"/>
        <v>0</v>
      </c>
      <c r="AN12" s="24">
        <v>3166.1571318243064</v>
      </c>
      <c r="AO12" s="24"/>
      <c r="AP12" s="24"/>
      <c r="AQ12" s="24">
        <f t="shared" si="3"/>
        <v>3166.1571318243064</v>
      </c>
      <c r="AR12" s="24">
        <f t="shared" si="0"/>
        <v>26877.237898123902</v>
      </c>
      <c r="AS12" s="25" t="s">
        <v>52</v>
      </c>
      <c r="AU12" s="40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  <c r="GH12" s="35"/>
      <c r="GI12" s="35"/>
      <c r="GJ12" s="35"/>
      <c r="GK12" s="35"/>
      <c r="GL12" s="35"/>
      <c r="GM12" s="35"/>
      <c r="GN12" s="35"/>
      <c r="GO12" s="35"/>
      <c r="GP12" s="35"/>
      <c r="GQ12" s="35"/>
      <c r="GR12" s="35"/>
      <c r="GS12" s="35"/>
      <c r="GT12" s="35"/>
      <c r="GU12" s="35"/>
      <c r="GV12" s="35"/>
      <c r="GW12" s="35"/>
      <c r="GX12" s="35"/>
      <c r="GY12" s="35"/>
      <c r="GZ12" s="35"/>
      <c r="HA12" s="35"/>
      <c r="HB12" s="35"/>
      <c r="HC12" s="35"/>
      <c r="HD12" s="35"/>
      <c r="HE12" s="35"/>
      <c r="HF12" s="35"/>
      <c r="HG12" s="35"/>
      <c r="HH12" s="35"/>
      <c r="HI12" s="35"/>
      <c r="HJ12" s="35"/>
      <c r="HK12" s="35"/>
      <c r="HL12" s="35"/>
      <c r="HM12" s="35"/>
      <c r="HN12" s="35"/>
      <c r="HO12" s="35"/>
      <c r="HP12" s="35"/>
      <c r="HQ12" s="35"/>
      <c r="HR12" s="35"/>
      <c r="HS12" s="35"/>
      <c r="HT12" s="35"/>
      <c r="HU12" s="35"/>
      <c r="HV12" s="35"/>
      <c r="HW12" s="35"/>
      <c r="HX12" s="35"/>
      <c r="HY12" s="35"/>
      <c r="HZ12" s="35"/>
      <c r="IA12" s="35"/>
      <c r="IB12" s="35"/>
      <c r="IC12" s="35"/>
      <c r="ID12" s="35"/>
      <c r="IE12" s="35"/>
      <c r="IF12" s="35"/>
      <c r="IG12" s="35"/>
      <c r="IH12" s="35"/>
      <c r="II12" s="35"/>
      <c r="IJ12" s="35"/>
      <c r="IK12" s="35"/>
      <c r="IL12" s="35"/>
      <c r="IM12" s="35"/>
      <c r="IN12" s="35"/>
      <c r="IO12" s="35"/>
      <c r="IP12" s="35"/>
      <c r="IQ12" s="35"/>
      <c r="IR12" s="35"/>
      <c r="IS12" s="35"/>
      <c r="IT12" s="35"/>
    </row>
    <row r="13" spans="1:254" ht="17.45" customHeight="1" x14ac:dyDescent="0.25">
      <c r="A13" s="23" t="s">
        <v>53</v>
      </c>
      <c r="B13" s="24">
        <v>20609.310983161922</v>
      </c>
      <c r="C13" s="24">
        <v>8182.2706541591206</v>
      </c>
      <c r="D13" s="24">
        <v>4386.6243423336473</v>
      </c>
      <c r="E13" s="24">
        <v>3947.8359752428837</v>
      </c>
      <c r="F13" s="24">
        <v>211.90652233193762</v>
      </c>
      <c r="G13" s="24">
        <v>1006.2899684707479</v>
      </c>
      <c r="H13" s="24">
        <v>1226.8950685128407</v>
      </c>
      <c r="I13" s="24">
        <v>6030.0422419625083</v>
      </c>
      <c r="J13" s="24">
        <v>2589.1299785850179</v>
      </c>
      <c r="K13" s="24">
        <v>630.97929934217655</v>
      </c>
      <c r="L13" s="24"/>
      <c r="M13" s="24">
        <v>314.59153612845995</v>
      </c>
      <c r="N13" s="24">
        <v>618.07426375957039</v>
      </c>
      <c r="O13" s="24">
        <v>1582.6923844506109</v>
      </c>
      <c r="P13" s="24">
        <v>1176.595141094034</v>
      </c>
      <c r="Q13" s="24">
        <v>819.52216480391326</v>
      </c>
      <c r="R13" s="24"/>
      <c r="S13" s="24">
        <v>1299.5240383575613</v>
      </c>
      <c r="T13" s="24">
        <v>745.85867812770266</v>
      </c>
      <c r="U13" s="24">
        <v>986.48647449270641</v>
      </c>
      <c r="V13" s="24">
        <v>1410.3300479509119</v>
      </c>
      <c r="W13" s="24"/>
      <c r="X13" s="24"/>
      <c r="Y13" s="24"/>
      <c r="Z13" s="24">
        <v>4436.5621109327549</v>
      </c>
      <c r="AA13" s="24"/>
      <c r="AB13" s="24"/>
      <c r="AC13" s="24"/>
      <c r="AD13" s="24"/>
      <c r="AE13" s="24">
        <v>4324.9763449473785</v>
      </c>
      <c r="AF13" s="24">
        <v>4584.7876788231424</v>
      </c>
      <c r="AG13" s="24"/>
      <c r="AH13" s="24"/>
      <c r="AI13" s="24"/>
      <c r="AJ13" s="24"/>
      <c r="AK13" s="24">
        <f t="shared" si="1"/>
        <v>71121.285897971538</v>
      </c>
      <c r="AL13" s="24"/>
      <c r="AM13" s="24">
        <f t="shared" si="2"/>
        <v>0</v>
      </c>
      <c r="AN13" s="24"/>
      <c r="AO13" s="24"/>
      <c r="AP13" s="24">
        <v>437.24926316819875</v>
      </c>
      <c r="AQ13" s="24">
        <f t="shared" si="3"/>
        <v>437.24926316819875</v>
      </c>
      <c r="AR13" s="24">
        <f t="shared" si="0"/>
        <v>71558.535161139735</v>
      </c>
      <c r="AS13" s="25" t="s">
        <v>53</v>
      </c>
      <c r="AU13" s="40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  <c r="GA13" s="35"/>
      <c r="GB13" s="35"/>
      <c r="GC13" s="35"/>
      <c r="GD13" s="35"/>
      <c r="GE13" s="35"/>
      <c r="GF13" s="35"/>
      <c r="GG13" s="35"/>
      <c r="GH13" s="35"/>
      <c r="GI13" s="35"/>
      <c r="GJ13" s="35"/>
      <c r="GK13" s="35"/>
      <c r="GL13" s="35"/>
      <c r="GM13" s="35"/>
      <c r="GN13" s="35"/>
      <c r="GO13" s="35"/>
      <c r="GP13" s="35"/>
      <c r="GQ13" s="35"/>
      <c r="GR13" s="35"/>
      <c r="GS13" s="35"/>
      <c r="GT13" s="35"/>
      <c r="GU13" s="35"/>
      <c r="GV13" s="35"/>
      <c r="GW13" s="35"/>
      <c r="GX13" s="35"/>
      <c r="GY13" s="35"/>
      <c r="GZ13" s="35"/>
      <c r="HA13" s="35"/>
      <c r="HB13" s="35"/>
      <c r="HC13" s="35"/>
      <c r="HD13" s="35"/>
      <c r="HE13" s="35"/>
      <c r="HF13" s="35"/>
      <c r="HG13" s="35"/>
      <c r="HH13" s="35"/>
      <c r="HI13" s="35"/>
      <c r="HJ13" s="35"/>
      <c r="HK13" s="35"/>
      <c r="HL13" s="35"/>
      <c r="HM13" s="35"/>
      <c r="HN13" s="35"/>
      <c r="HO13" s="35"/>
      <c r="HP13" s="35"/>
      <c r="HQ13" s="35"/>
      <c r="HR13" s="35"/>
      <c r="HS13" s="35"/>
      <c r="HT13" s="35"/>
      <c r="HU13" s="35"/>
      <c r="HV13" s="35"/>
      <c r="HW13" s="35"/>
      <c r="HX13" s="35"/>
      <c r="HY13" s="35"/>
      <c r="HZ13" s="35"/>
      <c r="IA13" s="35"/>
      <c r="IB13" s="35"/>
      <c r="IC13" s="35"/>
      <c r="ID13" s="35"/>
      <c r="IE13" s="35"/>
      <c r="IF13" s="35"/>
      <c r="IG13" s="35"/>
      <c r="IH13" s="35"/>
      <c r="II13" s="35"/>
      <c r="IJ13" s="35"/>
      <c r="IK13" s="35"/>
      <c r="IL13" s="35"/>
      <c r="IM13" s="35"/>
      <c r="IN13" s="35"/>
      <c r="IO13" s="35"/>
      <c r="IP13" s="35"/>
      <c r="IQ13" s="35"/>
      <c r="IR13" s="35"/>
      <c r="IS13" s="35"/>
      <c r="IT13" s="35"/>
    </row>
    <row r="14" spans="1:254" ht="17.45" customHeight="1" x14ac:dyDescent="0.25">
      <c r="A14" s="23" t="s">
        <v>54</v>
      </c>
      <c r="B14" s="24">
        <v>35690.405903043866</v>
      </c>
      <c r="C14" s="24">
        <v>10111.359072384697</v>
      </c>
      <c r="D14" s="24">
        <v>4385.1918463305128</v>
      </c>
      <c r="E14" s="24">
        <v>759.1992260082468</v>
      </c>
      <c r="F14" s="24"/>
      <c r="G14" s="24">
        <v>1462.6307681260871</v>
      </c>
      <c r="H14" s="24">
        <v>617.30569484922796</v>
      </c>
      <c r="I14" s="24">
        <v>8665.1877226045799</v>
      </c>
      <c r="J14" s="24">
        <v>4163.1032432412158</v>
      </c>
      <c r="K14" s="24"/>
      <c r="L14" s="24"/>
      <c r="M14" s="24"/>
      <c r="N14" s="24"/>
      <c r="O14" s="24"/>
      <c r="P14" s="24">
        <v>1159.2070355606247</v>
      </c>
      <c r="Q14" s="24"/>
      <c r="R14" s="24"/>
      <c r="S14" s="24"/>
      <c r="T14" s="24">
        <v>459.46119802527886</v>
      </c>
      <c r="U14" s="24"/>
      <c r="V14" s="24"/>
      <c r="W14" s="24"/>
      <c r="X14" s="24"/>
      <c r="Y14" s="24"/>
      <c r="Z14" s="24">
        <v>618.33618270839793</v>
      </c>
      <c r="AA14" s="24"/>
      <c r="AB14" s="24"/>
      <c r="AC14" s="24"/>
      <c r="AD14" s="24"/>
      <c r="AE14" s="24">
        <v>602.78415957454752</v>
      </c>
      <c r="AF14" s="24">
        <v>638.99479844224982</v>
      </c>
      <c r="AG14" s="24"/>
      <c r="AH14" s="24"/>
      <c r="AI14" s="24"/>
      <c r="AJ14" s="24"/>
      <c r="AK14" s="24">
        <f t="shared" si="1"/>
        <v>69333.166850899535</v>
      </c>
      <c r="AL14" s="24"/>
      <c r="AM14" s="24">
        <f t="shared" si="2"/>
        <v>0</v>
      </c>
      <c r="AN14" s="24"/>
      <c r="AO14" s="24"/>
      <c r="AP14" s="24">
        <v>375.04032268030119</v>
      </c>
      <c r="AQ14" s="24">
        <f t="shared" si="3"/>
        <v>375.04032268030119</v>
      </c>
      <c r="AR14" s="24">
        <f t="shared" si="0"/>
        <v>69708.207173579838</v>
      </c>
      <c r="AS14" s="25" t="s">
        <v>54</v>
      </c>
      <c r="AU14" s="40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  <c r="EF14" s="35"/>
      <c r="EG14" s="35"/>
      <c r="EH14" s="35"/>
      <c r="EI14" s="35"/>
      <c r="EJ14" s="35"/>
      <c r="EK14" s="35"/>
      <c r="EL14" s="35"/>
      <c r="EM14" s="35"/>
      <c r="EN14" s="35"/>
      <c r="EO14" s="35"/>
      <c r="EP14" s="35"/>
      <c r="EQ14" s="35"/>
      <c r="ER14" s="35"/>
      <c r="ES14" s="35"/>
      <c r="ET14" s="35"/>
      <c r="EU14" s="35"/>
      <c r="EV14" s="35"/>
      <c r="EW14" s="35"/>
      <c r="EX14" s="35"/>
      <c r="EY14" s="35"/>
      <c r="EZ14" s="35"/>
      <c r="FA14" s="35"/>
      <c r="FB14" s="35"/>
      <c r="FC14" s="35"/>
      <c r="FD14" s="35"/>
      <c r="FE14" s="35"/>
      <c r="FF14" s="35"/>
      <c r="FG14" s="35"/>
      <c r="FH14" s="35"/>
      <c r="FI14" s="35"/>
      <c r="FJ14" s="35"/>
      <c r="FK14" s="35"/>
      <c r="FL14" s="35"/>
      <c r="FM14" s="35"/>
      <c r="FN14" s="35"/>
      <c r="FO14" s="35"/>
      <c r="FP14" s="35"/>
      <c r="FQ14" s="35"/>
      <c r="FR14" s="35"/>
      <c r="FS14" s="35"/>
      <c r="FT14" s="35"/>
      <c r="FU14" s="35"/>
      <c r="FV14" s="35"/>
      <c r="FW14" s="35"/>
      <c r="FX14" s="35"/>
      <c r="FY14" s="35"/>
      <c r="FZ14" s="35"/>
      <c r="GA14" s="35"/>
      <c r="GB14" s="35"/>
      <c r="GC14" s="35"/>
      <c r="GD14" s="35"/>
      <c r="GE14" s="35"/>
      <c r="GF14" s="35"/>
      <c r="GG14" s="35"/>
      <c r="GH14" s="35"/>
      <c r="GI14" s="35"/>
      <c r="GJ14" s="35"/>
      <c r="GK14" s="35"/>
      <c r="GL14" s="35"/>
      <c r="GM14" s="35"/>
      <c r="GN14" s="35"/>
      <c r="GO14" s="35"/>
      <c r="GP14" s="35"/>
      <c r="GQ14" s="35"/>
      <c r="GR14" s="35"/>
      <c r="GS14" s="35"/>
      <c r="GT14" s="35"/>
      <c r="GU14" s="35"/>
      <c r="GV14" s="35"/>
      <c r="GW14" s="35"/>
      <c r="GX14" s="35"/>
      <c r="GY14" s="35"/>
      <c r="GZ14" s="35"/>
      <c r="HA14" s="35"/>
      <c r="HB14" s="35"/>
      <c r="HC14" s="35"/>
      <c r="HD14" s="35"/>
      <c r="HE14" s="35"/>
      <c r="HF14" s="35"/>
      <c r="HG14" s="35"/>
      <c r="HH14" s="35"/>
      <c r="HI14" s="35"/>
      <c r="HJ14" s="35"/>
      <c r="HK14" s="35"/>
      <c r="HL14" s="35"/>
      <c r="HM14" s="35"/>
      <c r="HN14" s="35"/>
      <c r="HO14" s="35"/>
      <c r="HP14" s="35"/>
      <c r="HQ14" s="35"/>
      <c r="HR14" s="35"/>
      <c r="HS14" s="35"/>
      <c r="HT14" s="35"/>
      <c r="HU14" s="35"/>
      <c r="HV14" s="35"/>
      <c r="HW14" s="35"/>
      <c r="HX14" s="35"/>
      <c r="HY14" s="35"/>
      <c r="HZ14" s="35"/>
      <c r="IA14" s="35"/>
      <c r="IB14" s="35"/>
      <c r="IC14" s="35"/>
      <c r="ID14" s="35"/>
      <c r="IE14" s="35"/>
      <c r="IF14" s="35"/>
      <c r="IG14" s="35"/>
      <c r="IH14" s="35"/>
      <c r="II14" s="35"/>
      <c r="IJ14" s="35"/>
      <c r="IK14" s="35"/>
      <c r="IL14" s="35"/>
      <c r="IM14" s="35"/>
      <c r="IN14" s="35"/>
      <c r="IO14" s="35"/>
      <c r="IP14" s="35"/>
      <c r="IQ14" s="35"/>
      <c r="IR14" s="35"/>
      <c r="IS14" s="35"/>
      <c r="IT14" s="35"/>
    </row>
    <row r="15" spans="1:254" ht="18" customHeight="1" x14ac:dyDescent="0.25">
      <c r="A15" s="23" t="s">
        <v>55</v>
      </c>
      <c r="B15" s="24">
        <v>11689.944425042382</v>
      </c>
      <c r="C15" s="24">
        <v>3527.4198363947758</v>
      </c>
      <c r="D15" s="24">
        <v>14588.071542126174</v>
      </c>
      <c r="E15" s="24">
        <v>1582.1711870011866</v>
      </c>
      <c r="F15" s="24">
        <v>1970.2797927458882</v>
      </c>
      <c r="G15" s="24">
        <v>3965.1920123898226</v>
      </c>
      <c r="H15" s="24">
        <v>2939.9183717194483</v>
      </c>
      <c r="I15" s="24">
        <v>4194.8792707108951</v>
      </c>
      <c r="J15" s="24">
        <v>1668.443684406672</v>
      </c>
      <c r="K15" s="26">
        <v>1894.7562821744896</v>
      </c>
      <c r="L15" s="26"/>
      <c r="M15" s="26">
        <v>2017.0019693821387</v>
      </c>
      <c r="N15" s="26">
        <v>1711.0898038817581</v>
      </c>
      <c r="O15" s="24">
        <v>1705.9348242234043</v>
      </c>
      <c r="P15" s="24">
        <v>2032.4763356829619</v>
      </c>
      <c r="Q15" s="24">
        <v>1670.8087546002264</v>
      </c>
      <c r="R15" s="24">
        <v>2314.065590713381</v>
      </c>
      <c r="S15" s="24">
        <v>1606.4621484749168</v>
      </c>
      <c r="T15" s="24">
        <v>2917.5786074605207</v>
      </c>
      <c r="U15" s="24">
        <v>2594.4594279158182</v>
      </c>
      <c r="V15" s="24">
        <v>2029.6405067638295</v>
      </c>
      <c r="W15" s="24">
        <v>3382.9857910347091</v>
      </c>
      <c r="X15" s="24"/>
      <c r="Y15" s="24"/>
      <c r="Z15" s="24">
        <v>1626.2241605230868</v>
      </c>
      <c r="AA15" s="24"/>
      <c r="AB15" s="24"/>
      <c r="AC15" s="24"/>
      <c r="AD15" s="24"/>
      <c r="AE15" s="24">
        <v>1585.3223396810599</v>
      </c>
      <c r="AF15" s="24">
        <v>1680.5563199031169</v>
      </c>
      <c r="AG15" s="24"/>
      <c r="AH15" s="24"/>
      <c r="AI15" s="24"/>
      <c r="AJ15" s="24"/>
      <c r="AK15" s="24">
        <f t="shared" si="1"/>
        <v>76895.682984952655</v>
      </c>
      <c r="AL15" s="24"/>
      <c r="AM15" s="24">
        <f t="shared" si="2"/>
        <v>0</v>
      </c>
      <c r="AN15" s="24">
        <v>1948.9296784700896</v>
      </c>
      <c r="AO15" s="24"/>
      <c r="AP15" s="24"/>
      <c r="AQ15" s="24">
        <f t="shared" si="3"/>
        <v>1948.9296784700896</v>
      </c>
      <c r="AR15" s="24">
        <f t="shared" si="0"/>
        <v>78844.61266342274</v>
      </c>
      <c r="AS15" s="25" t="s">
        <v>55</v>
      </c>
      <c r="AU15" s="40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  <c r="GH15" s="35"/>
      <c r="GI15" s="35"/>
      <c r="GJ15" s="35"/>
      <c r="GK15" s="35"/>
      <c r="GL15" s="35"/>
      <c r="GM15" s="35"/>
      <c r="GN15" s="35"/>
      <c r="GO15" s="35"/>
      <c r="GP15" s="35"/>
      <c r="GQ15" s="35"/>
      <c r="GR15" s="35"/>
      <c r="GS15" s="35"/>
      <c r="GT15" s="35"/>
      <c r="GU15" s="35"/>
      <c r="GV15" s="35"/>
      <c r="GW15" s="35"/>
      <c r="GX15" s="35"/>
      <c r="GY15" s="35"/>
      <c r="GZ15" s="35"/>
      <c r="HA15" s="35"/>
      <c r="HB15" s="35"/>
      <c r="HC15" s="35"/>
      <c r="HD15" s="35"/>
      <c r="HE15" s="35"/>
      <c r="HF15" s="35"/>
      <c r="HG15" s="35"/>
      <c r="HH15" s="35"/>
      <c r="HI15" s="35"/>
      <c r="HJ15" s="35"/>
      <c r="HK15" s="35"/>
      <c r="HL15" s="35"/>
      <c r="HM15" s="35"/>
      <c r="HN15" s="35"/>
      <c r="HO15" s="35"/>
      <c r="HP15" s="35"/>
      <c r="HQ15" s="35"/>
      <c r="HR15" s="35"/>
      <c r="HS15" s="35"/>
      <c r="HT15" s="35"/>
      <c r="HU15" s="35"/>
      <c r="HV15" s="35"/>
      <c r="HW15" s="35"/>
      <c r="HX15" s="35"/>
      <c r="HY15" s="35"/>
      <c r="HZ15" s="35"/>
      <c r="IA15" s="35"/>
      <c r="IB15" s="35"/>
      <c r="IC15" s="35"/>
      <c r="ID15" s="35"/>
      <c r="IE15" s="35"/>
      <c r="IF15" s="35"/>
      <c r="IG15" s="35"/>
      <c r="IH15" s="35"/>
      <c r="II15" s="35"/>
      <c r="IJ15" s="35"/>
      <c r="IK15" s="35"/>
      <c r="IL15" s="35"/>
      <c r="IM15" s="35"/>
      <c r="IN15" s="35"/>
      <c r="IO15" s="35"/>
      <c r="IP15" s="35"/>
      <c r="IQ15" s="35"/>
      <c r="IR15" s="35"/>
      <c r="IS15" s="35"/>
      <c r="IT15" s="35"/>
    </row>
    <row r="16" spans="1:254" ht="17.45" customHeight="1" x14ac:dyDescent="0.25">
      <c r="A16" s="23" t="s">
        <v>56</v>
      </c>
      <c r="B16" s="24">
        <v>14689.259825286817</v>
      </c>
      <c r="C16" s="24">
        <v>12421.08238049086</v>
      </c>
      <c r="D16" s="24">
        <v>1822.7780774580499</v>
      </c>
      <c r="E16" s="24">
        <v>3929.6151938186863</v>
      </c>
      <c r="F16" s="24"/>
      <c r="G16" s="24">
        <v>438.78923043782618</v>
      </c>
      <c r="H16" s="24">
        <v>611.13263790073574</v>
      </c>
      <c r="I16" s="24">
        <v>1716.0166400657997</v>
      </c>
      <c r="J16" s="24">
        <v>675.70368024915115</v>
      </c>
      <c r="K16" s="24"/>
      <c r="L16" s="24"/>
      <c r="M16" s="24"/>
      <c r="N16" s="24"/>
      <c r="O16" s="24"/>
      <c r="P16" s="24">
        <v>397.99441554248114</v>
      </c>
      <c r="Q16" s="24"/>
      <c r="R16" s="24"/>
      <c r="S16" s="24"/>
      <c r="T16" s="24"/>
      <c r="U16" s="24"/>
      <c r="V16" s="24">
        <v>578.79482132048372</v>
      </c>
      <c r="W16" s="24"/>
      <c r="X16" s="24"/>
      <c r="Y16" s="24"/>
      <c r="Z16" s="24">
        <v>1324.7852714527428</v>
      </c>
      <c r="AA16" s="24"/>
      <c r="AB16" s="24"/>
      <c r="AC16" s="24"/>
      <c r="AD16" s="24"/>
      <c r="AE16" s="24">
        <v>452.08811968091067</v>
      </c>
      <c r="AF16" s="24"/>
      <c r="AG16" s="24"/>
      <c r="AH16" s="24"/>
      <c r="AI16" s="24"/>
      <c r="AJ16" s="24"/>
      <c r="AK16" s="24">
        <f t="shared" si="1"/>
        <v>39058.040293704544</v>
      </c>
      <c r="AL16" s="24"/>
      <c r="AM16" s="24">
        <f t="shared" si="2"/>
        <v>0</v>
      </c>
      <c r="AN16" s="24"/>
      <c r="AO16" s="24"/>
      <c r="AP16" s="24">
        <v>338.65702589364577</v>
      </c>
      <c r="AQ16" s="24">
        <f t="shared" si="3"/>
        <v>338.65702589364577</v>
      </c>
      <c r="AR16" s="24">
        <f t="shared" si="0"/>
        <v>39396.697319598192</v>
      </c>
      <c r="AS16" s="25" t="s">
        <v>56</v>
      </c>
      <c r="AU16" s="40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  <c r="EW16" s="35"/>
      <c r="EX16" s="35"/>
      <c r="EY16" s="35"/>
      <c r="EZ16" s="35"/>
      <c r="FA16" s="35"/>
      <c r="FB16" s="35"/>
      <c r="FC16" s="35"/>
      <c r="FD16" s="35"/>
      <c r="FE16" s="35"/>
      <c r="FF16" s="35"/>
      <c r="FG16" s="35"/>
      <c r="FH16" s="35"/>
      <c r="FI16" s="35"/>
      <c r="FJ16" s="35"/>
      <c r="FK16" s="35"/>
      <c r="FL16" s="35"/>
      <c r="FM16" s="35"/>
      <c r="FN16" s="35"/>
      <c r="FO16" s="35"/>
      <c r="FP16" s="35"/>
      <c r="FQ16" s="35"/>
      <c r="FR16" s="35"/>
      <c r="FS16" s="35"/>
      <c r="FT16" s="35"/>
      <c r="FU16" s="35"/>
      <c r="FV16" s="35"/>
      <c r="FW16" s="35"/>
      <c r="FX16" s="35"/>
      <c r="FY16" s="35"/>
      <c r="FZ16" s="35"/>
      <c r="GA16" s="35"/>
      <c r="GB16" s="35"/>
      <c r="GC16" s="35"/>
      <c r="GD16" s="35"/>
      <c r="GE16" s="35"/>
      <c r="GF16" s="35"/>
      <c r="GG16" s="35"/>
      <c r="GH16" s="35"/>
      <c r="GI16" s="35"/>
      <c r="GJ16" s="35"/>
      <c r="GK16" s="35"/>
      <c r="GL16" s="35"/>
      <c r="GM16" s="35"/>
      <c r="GN16" s="35"/>
      <c r="GO16" s="35"/>
      <c r="GP16" s="35"/>
      <c r="GQ16" s="35"/>
      <c r="GR16" s="35"/>
      <c r="GS16" s="35"/>
      <c r="GT16" s="35"/>
      <c r="GU16" s="35"/>
      <c r="GV16" s="35"/>
      <c r="GW16" s="35"/>
      <c r="GX16" s="35"/>
      <c r="GY16" s="35"/>
      <c r="GZ16" s="35"/>
      <c r="HA16" s="35"/>
      <c r="HB16" s="35"/>
      <c r="HC16" s="35"/>
      <c r="HD16" s="35"/>
      <c r="HE16" s="35"/>
      <c r="HF16" s="35"/>
      <c r="HG16" s="35"/>
      <c r="HH16" s="35"/>
      <c r="HI16" s="35"/>
      <c r="HJ16" s="35"/>
      <c r="HK16" s="35"/>
      <c r="HL16" s="35"/>
      <c r="HM16" s="35"/>
      <c r="HN16" s="35"/>
      <c r="HO16" s="35"/>
      <c r="HP16" s="35"/>
      <c r="HQ16" s="35"/>
      <c r="HR16" s="35"/>
      <c r="HS16" s="35"/>
      <c r="HT16" s="35"/>
      <c r="HU16" s="35"/>
      <c r="HV16" s="35"/>
      <c r="HW16" s="35"/>
      <c r="HX16" s="35"/>
      <c r="HY16" s="35"/>
      <c r="HZ16" s="35"/>
      <c r="IA16" s="35"/>
      <c r="IB16" s="35"/>
      <c r="IC16" s="35"/>
      <c r="ID16" s="35"/>
      <c r="IE16" s="35"/>
      <c r="IF16" s="35"/>
      <c r="IG16" s="35"/>
      <c r="IH16" s="35"/>
      <c r="II16" s="35"/>
      <c r="IJ16" s="35"/>
      <c r="IK16" s="35"/>
      <c r="IL16" s="35"/>
      <c r="IM16" s="35"/>
      <c r="IN16" s="35"/>
      <c r="IO16" s="35"/>
      <c r="IP16" s="35"/>
      <c r="IQ16" s="35"/>
      <c r="IR16" s="35"/>
      <c r="IS16" s="35"/>
      <c r="IT16" s="35"/>
    </row>
    <row r="17" spans="1:47" s="35" customFormat="1" ht="17.45" customHeight="1" x14ac:dyDescent="0.25">
      <c r="A17" s="23" t="s">
        <v>57</v>
      </c>
      <c r="B17" s="24">
        <v>9882.4455834513374</v>
      </c>
      <c r="C17" s="24"/>
      <c r="D17" s="24">
        <v>1534.8171462156795</v>
      </c>
      <c r="E17" s="24">
        <v>2201.6777554239161</v>
      </c>
      <c r="F17" s="24">
        <v>2630.0454899353963</v>
      </c>
      <c r="G17" s="24">
        <v>175.51569217513045</v>
      </c>
      <c r="H17" s="24">
        <v>1388.9378134107628</v>
      </c>
      <c r="I17" s="24">
        <v>2707.871163313931</v>
      </c>
      <c r="J17" s="24">
        <v>384.28645322226606</v>
      </c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>
        <f t="shared" si="1"/>
        <v>20905.59709714842</v>
      </c>
      <c r="AL17" s="24"/>
      <c r="AM17" s="24">
        <f t="shared" si="2"/>
        <v>0</v>
      </c>
      <c r="AN17" s="24"/>
      <c r="AO17" s="24">
        <v>553.43724642125585</v>
      </c>
      <c r="AP17" s="24"/>
      <c r="AQ17" s="24">
        <f t="shared" si="3"/>
        <v>553.43724642125585</v>
      </c>
      <c r="AR17" s="24">
        <f t="shared" si="0"/>
        <v>21459.034343569678</v>
      </c>
      <c r="AS17" s="25" t="s">
        <v>57</v>
      </c>
      <c r="AT17" s="39"/>
      <c r="AU17" s="40"/>
    </row>
    <row r="18" spans="1:47" s="35" customFormat="1" ht="17.45" customHeight="1" x14ac:dyDescent="0.25">
      <c r="A18" s="23" t="s">
        <v>58</v>
      </c>
      <c r="B18" s="24">
        <v>6102.300039082138</v>
      </c>
      <c r="C18" s="24"/>
      <c r="D18" s="24">
        <v>4180.5495601684224</v>
      </c>
      <c r="E18" s="24">
        <v>441.85394953679969</v>
      </c>
      <c r="F18" s="24"/>
      <c r="G18" s="24"/>
      <c r="H18" s="24">
        <v>651.25750806593555</v>
      </c>
      <c r="I18" s="24">
        <v>2503.6203098525375</v>
      </c>
      <c r="J18" s="24">
        <v>546.00700228663641</v>
      </c>
      <c r="K18" s="24"/>
      <c r="L18" s="24"/>
      <c r="M18" s="24"/>
      <c r="N18" s="24"/>
      <c r="O18" s="24">
        <v>441.07820550262926</v>
      </c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>
        <f t="shared" si="1"/>
        <v>14866.666574495097</v>
      </c>
      <c r="AL18" s="24"/>
      <c r="AM18" s="24">
        <f t="shared" si="2"/>
        <v>0</v>
      </c>
      <c r="AN18" s="24">
        <v>273.83349722021933</v>
      </c>
      <c r="AO18" s="24"/>
      <c r="AP18" s="24"/>
      <c r="AQ18" s="24">
        <f t="shared" si="3"/>
        <v>273.83349722021933</v>
      </c>
      <c r="AR18" s="24">
        <f t="shared" si="0"/>
        <v>15140.500071715316</v>
      </c>
      <c r="AS18" s="25" t="s">
        <v>58</v>
      </c>
      <c r="AT18" s="39"/>
      <c r="AU18" s="40"/>
    </row>
    <row r="19" spans="1:47" s="35" customFormat="1" ht="17.45" customHeight="1" x14ac:dyDescent="0.25">
      <c r="A19" s="23" t="s">
        <v>59</v>
      </c>
      <c r="B19" s="24">
        <v>6207.0931457761808</v>
      </c>
      <c r="C19" s="24"/>
      <c r="D19" s="24">
        <v>7630.2338126150926</v>
      </c>
      <c r="E19" s="24">
        <v>1697.5694693544399</v>
      </c>
      <c r="F19" s="24"/>
      <c r="G19" s="24">
        <v>1339.7697836034959</v>
      </c>
      <c r="H19" s="24">
        <v>2034.0222645282063</v>
      </c>
      <c r="I19" s="24">
        <v>4646.706916246706</v>
      </c>
      <c r="J19" s="24">
        <v>637.2750349269246</v>
      </c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>
        <f t="shared" si="1"/>
        <v>24192.670427051045</v>
      </c>
      <c r="AL19" s="24"/>
      <c r="AM19" s="24">
        <f t="shared" si="2"/>
        <v>0</v>
      </c>
      <c r="AN19" s="24">
        <v>262.22459584180604</v>
      </c>
      <c r="AO19" s="24"/>
      <c r="AP19" s="24"/>
      <c r="AQ19" s="24">
        <f t="shared" si="3"/>
        <v>262.22459584180604</v>
      </c>
      <c r="AR19" s="24">
        <f t="shared" si="0"/>
        <v>24454.895022892852</v>
      </c>
      <c r="AS19" s="25" t="s">
        <v>59</v>
      </c>
      <c r="AT19" s="39"/>
      <c r="AU19" s="40"/>
    </row>
    <row r="20" spans="1:47" s="35" customFormat="1" ht="17.45" customHeight="1" x14ac:dyDescent="0.25">
      <c r="A20" s="23" t="s">
        <v>60</v>
      </c>
      <c r="B20" s="24">
        <v>26769.323167959621</v>
      </c>
      <c r="C20" s="24">
        <v>14672.318698762614</v>
      </c>
      <c r="D20" s="24">
        <v>2214.5218823969089</v>
      </c>
      <c r="E20" s="24">
        <v>1527.5088427285928</v>
      </c>
      <c r="F20" s="24"/>
      <c r="G20" s="24">
        <v>1525.5238911555089</v>
      </c>
      <c r="H20" s="24">
        <v>618.8489590863511</v>
      </c>
      <c r="I20" s="24">
        <v>2610.3878014346296</v>
      </c>
      <c r="J20" s="24">
        <v>9166.8331029061392</v>
      </c>
      <c r="K20" s="24"/>
      <c r="L20" s="24"/>
      <c r="M20" s="24"/>
      <c r="N20" s="24"/>
      <c r="O20" s="24"/>
      <c r="P20" s="24">
        <v>1186.255199723706</v>
      </c>
      <c r="Q20" s="24">
        <v>158.55108217276992</v>
      </c>
      <c r="R20" s="24"/>
      <c r="S20" s="24"/>
      <c r="T20" s="24">
        <v>3447.4905225163425</v>
      </c>
      <c r="U20" s="24"/>
      <c r="V20" s="24">
        <v>1427.6938925905265</v>
      </c>
      <c r="W20" s="24"/>
      <c r="X20" s="24"/>
      <c r="Y20" s="24"/>
      <c r="Z20" s="24"/>
      <c r="AA20" s="24"/>
      <c r="AB20" s="24"/>
      <c r="AC20" s="24"/>
      <c r="AD20" s="24"/>
      <c r="AE20" s="24">
        <v>4367.1712361175969</v>
      </c>
      <c r="AF20" s="24"/>
      <c r="AG20" s="24"/>
      <c r="AH20" s="24"/>
      <c r="AI20" s="24"/>
      <c r="AJ20" s="24"/>
      <c r="AK20" s="24">
        <f t="shared" si="1"/>
        <v>69692.428279551314</v>
      </c>
      <c r="AL20" s="24"/>
      <c r="AM20" s="24">
        <f t="shared" si="2"/>
        <v>0</v>
      </c>
      <c r="AN20" s="24"/>
      <c r="AO20" s="24"/>
      <c r="AP20" s="24">
        <v>139.68587159162368</v>
      </c>
      <c r="AQ20" s="24">
        <f t="shared" si="3"/>
        <v>139.68587159162368</v>
      </c>
      <c r="AR20" s="24">
        <f t="shared" si="0"/>
        <v>69832.11415114293</v>
      </c>
      <c r="AS20" s="25" t="s">
        <v>60</v>
      </c>
      <c r="AT20" s="39"/>
      <c r="AU20" s="40"/>
    </row>
    <row r="21" spans="1:47" s="35" customFormat="1" ht="17.45" customHeight="1" x14ac:dyDescent="0.25">
      <c r="A21" s="23" t="s">
        <v>61</v>
      </c>
      <c r="B21" s="24">
        <v>10084.438093455796</v>
      </c>
      <c r="C21" s="24">
        <v>794.46392711594058</v>
      </c>
      <c r="D21" s="24">
        <v>444.36610709482534</v>
      </c>
      <c r="E21" s="24">
        <v>461.59312941301414</v>
      </c>
      <c r="F21" s="24">
        <v>1127.1623528294554</v>
      </c>
      <c r="G21" s="24">
        <v>1682.0253833450001</v>
      </c>
      <c r="H21" s="24">
        <v>3563.3971235171684</v>
      </c>
      <c r="I21" s="24">
        <v>625.13139998790177</v>
      </c>
      <c r="J21" s="24">
        <v>1841.3725883566917</v>
      </c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>
        <v>309.16809135419896</v>
      </c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>
        <f t="shared" si="1"/>
        <v>20933.118196469994</v>
      </c>
      <c r="AL21" s="24"/>
      <c r="AM21" s="24">
        <f t="shared" si="2"/>
        <v>0</v>
      </c>
      <c r="AN21" s="24"/>
      <c r="AO21" s="24">
        <v>441.80104757171108</v>
      </c>
      <c r="AP21" s="24"/>
      <c r="AQ21" s="24">
        <f t="shared" si="3"/>
        <v>441.80104757171108</v>
      </c>
      <c r="AR21" s="24">
        <f t="shared" si="0"/>
        <v>21374.919244041706</v>
      </c>
      <c r="AS21" s="25" t="s">
        <v>61</v>
      </c>
      <c r="AT21" s="39"/>
      <c r="AU21" s="40"/>
    </row>
    <row r="22" spans="1:47" s="35" customFormat="1" ht="17.45" customHeight="1" x14ac:dyDescent="0.25">
      <c r="A22" s="23" t="s">
        <v>62</v>
      </c>
      <c r="B22" s="24">
        <v>5768.1770902025773</v>
      </c>
      <c r="C22" s="24">
        <v>4420.1083944995962</v>
      </c>
      <c r="D22" s="24">
        <v>1419.3404275956427</v>
      </c>
      <c r="E22" s="24">
        <v>242.94375232263903</v>
      </c>
      <c r="F22" s="24">
        <v>465.89377250284156</v>
      </c>
      <c r="G22" s="24">
        <v>2585.931198046922</v>
      </c>
      <c r="H22" s="24">
        <v>246.92227793969118</v>
      </c>
      <c r="I22" s="24">
        <v>247.57679207441655</v>
      </c>
      <c r="J22" s="24">
        <v>1831.7654270261351</v>
      </c>
      <c r="K22" s="24"/>
      <c r="L22" s="24"/>
      <c r="M22" s="24"/>
      <c r="N22" s="24"/>
      <c r="O22" s="24">
        <v>259.45776794272308</v>
      </c>
      <c r="P22" s="24"/>
      <c r="Q22" s="24">
        <v>571.75964986319536</v>
      </c>
      <c r="R22" s="24"/>
      <c r="S22" s="24"/>
      <c r="T22" s="24">
        <v>290.99209208267655</v>
      </c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>
        <v>572.6449515958202</v>
      </c>
      <c r="AF22" s="24"/>
      <c r="AG22" s="24"/>
      <c r="AH22" s="24"/>
      <c r="AI22" s="24"/>
      <c r="AJ22" s="24"/>
      <c r="AK22" s="24">
        <f t="shared" si="1"/>
        <v>18923.513593694875</v>
      </c>
      <c r="AL22" s="24"/>
      <c r="AM22" s="24">
        <f t="shared" si="2"/>
        <v>0</v>
      </c>
      <c r="AN22" s="24"/>
      <c r="AO22" s="24"/>
      <c r="AP22" s="24">
        <v>417.92063675028805</v>
      </c>
      <c r="AQ22" s="24">
        <f t="shared" si="3"/>
        <v>417.92063675028805</v>
      </c>
      <c r="AR22" s="24">
        <f t="shared" si="0"/>
        <v>19341.434230445164</v>
      </c>
      <c r="AS22" s="25" t="s">
        <v>62</v>
      </c>
      <c r="AT22" s="39"/>
      <c r="AU22" s="40"/>
    </row>
    <row r="23" spans="1:47" s="35" customFormat="1" ht="17.45" customHeight="1" x14ac:dyDescent="0.25">
      <c r="A23" s="23" t="s">
        <v>63</v>
      </c>
      <c r="B23" s="24">
        <v>3648.0151054941002</v>
      </c>
      <c r="C23" s="24">
        <v>1294.2539612652413</v>
      </c>
      <c r="D23" s="24">
        <v>3120.794863971882</v>
      </c>
      <c r="E23" s="24">
        <v>327.97406563556262</v>
      </c>
      <c r="F23" s="24">
        <v>3902.9875070641269</v>
      </c>
      <c r="G23" s="24">
        <v>495.83183039474358</v>
      </c>
      <c r="H23" s="24">
        <v>606.50284518936655</v>
      </c>
      <c r="I23" s="24">
        <v>847.95051285487659</v>
      </c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>
        <f t="shared" si="1"/>
        <v>14244.3106918699</v>
      </c>
      <c r="AL23" s="24"/>
      <c r="AM23" s="24">
        <f t="shared" si="2"/>
        <v>0</v>
      </c>
      <c r="AN23" s="24"/>
      <c r="AO23" s="24">
        <v>309.92485799590327</v>
      </c>
      <c r="AP23" s="24"/>
      <c r="AQ23" s="24">
        <f t="shared" si="3"/>
        <v>309.92485799590327</v>
      </c>
      <c r="AR23" s="24">
        <f t="shared" si="0"/>
        <v>14554.235549865803</v>
      </c>
      <c r="AS23" s="25" t="s">
        <v>63</v>
      </c>
      <c r="AT23" s="39"/>
      <c r="AU23" s="40"/>
    </row>
    <row r="24" spans="1:47" s="35" customFormat="1" ht="17.45" customHeight="1" x14ac:dyDescent="0.25">
      <c r="A24" s="23" t="s">
        <v>64</v>
      </c>
      <c r="B24" s="24">
        <v>20905.465415123348</v>
      </c>
      <c r="C24" s="24">
        <v>8227.7573251861759</v>
      </c>
      <c r="D24" s="24">
        <v>333.274580321119</v>
      </c>
      <c r="E24" s="24">
        <v>344.67644860774408</v>
      </c>
      <c r="F24" s="24">
        <v>342.65735526015447</v>
      </c>
      <c r="G24" s="24"/>
      <c r="H24" s="24"/>
      <c r="I24" s="24">
        <v>352.79692870604362</v>
      </c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>
        <f t="shared" si="1"/>
        <v>30506.628053204586</v>
      </c>
      <c r="AL24" s="24"/>
      <c r="AM24" s="24">
        <f t="shared" si="2"/>
        <v>0</v>
      </c>
      <c r="AN24" s="24"/>
      <c r="AO24" s="24"/>
      <c r="AP24" s="24">
        <v>138.87374443120726</v>
      </c>
      <c r="AQ24" s="24">
        <f t="shared" si="3"/>
        <v>138.87374443120726</v>
      </c>
      <c r="AR24" s="24">
        <f t="shared" si="0"/>
        <v>30645.501797635792</v>
      </c>
      <c r="AS24" s="25" t="s">
        <v>64</v>
      </c>
      <c r="AT24" s="39"/>
      <c r="AU24" s="40"/>
    </row>
    <row r="25" spans="1:47" s="35" customFormat="1" ht="17.45" customHeight="1" x14ac:dyDescent="0.25">
      <c r="A25" s="23" t="s">
        <v>65</v>
      </c>
      <c r="B25" s="24">
        <v>21664.091570554388</v>
      </c>
      <c r="C25" s="24">
        <v>7603.7420224332918</v>
      </c>
      <c r="D25" s="24">
        <v>12173.292565413503</v>
      </c>
      <c r="E25" s="24">
        <v>830.56395325302208</v>
      </c>
      <c r="F25" s="24">
        <v>431.32746034940487</v>
      </c>
      <c r="G25" s="24">
        <v>497.29446116286965</v>
      </c>
      <c r="H25" s="24">
        <v>470.69559232253636</v>
      </c>
      <c r="I25" s="24">
        <v>5067.5874627732137</v>
      </c>
      <c r="J25" s="24">
        <v>4934.8785367959335</v>
      </c>
      <c r="K25" s="24"/>
      <c r="L25" s="24"/>
      <c r="M25" s="24"/>
      <c r="N25" s="24"/>
      <c r="O25" s="24"/>
      <c r="P25" s="24">
        <v>540.96328326162484</v>
      </c>
      <c r="Q25" s="24"/>
      <c r="R25" s="24"/>
      <c r="S25" s="24"/>
      <c r="T25" s="24">
        <v>1078.2022780326542</v>
      </c>
      <c r="U25" s="24"/>
      <c r="V25" s="24"/>
      <c r="W25" s="24"/>
      <c r="X25" s="24"/>
      <c r="Y25" s="24"/>
      <c r="Z25" s="24">
        <v>4421.1037063650456</v>
      </c>
      <c r="AA25" s="24"/>
      <c r="AB25" s="24"/>
      <c r="AC25" s="24"/>
      <c r="AD25" s="24"/>
      <c r="AE25" s="24">
        <v>1455.7237453725324</v>
      </c>
      <c r="AF25" s="24"/>
      <c r="AG25" s="24"/>
      <c r="AH25" s="24"/>
      <c r="AI25" s="24"/>
      <c r="AJ25" s="24"/>
      <c r="AK25" s="24">
        <f t="shared" si="1"/>
        <v>61169.466638090016</v>
      </c>
      <c r="AL25" s="24"/>
      <c r="AM25" s="24">
        <f t="shared" si="2"/>
        <v>0</v>
      </c>
      <c r="AN25" s="24"/>
      <c r="AO25" s="24"/>
      <c r="AP25" s="24">
        <v>533.56754439358576</v>
      </c>
      <c r="AQ25" s="24">
        <f t="shared" si="3"/>
        <v>533.56754439358576</v>
      </c>
      <c r="AR25" s="24">
        <f t="shared" si="0"/>
        <v>61703.0341824836</v>
      </c>
      <c r="AS25" s="25" t="s">
        <v>65</v>
      </c>
      <c r="AT25" s="39"/>
      <c r="AU25" s="40"/>
    </row>
    <row r="26" spans="1:47" s="35" customFormat="1" ht="17.45" customHeight="1" x14ac:dyDescent="0.25">
      <c r="A26" s="23" t="s">
        <v>66</v>
      </c>
      <c r="B26" s="24">
        <v>14936.814555593037</v>
      </c>
      <c r="C26" s="24">
        <v>1765.8910827972882</v>
      </c>
      <c r="D26" s="24">
        <v>4762.3183451149371</v>
      </c>
      <c r="E26" s="24">
        <v>2013.3963473738709</v>
      </c>
      <c r="F26" s="24">
        <v>5517.0839963159078</v>
      </c>
      <c r="G26" s="24">
        <v>438.78923043782618</v>
      </c>
      <c r="H26" s="24">
        <v>2640.5251097175728</v>
      </c>
      <c r="I26" s="24">
        <v>3394.8967613204368</v>
      </c>
      <c r="J26" s="24">
        <v>5764.2967983339913</v>
      </c>
      <c r="K26" s="24"/>
      <c r="L26" s="24"/>
      <c r="M26" s="24"/>
      <c r="N26" s="24"/>
      <c r="O26" s="24"/>
      <c r="P26" s="24">
        <v>1159.2070355606247</v>
      </c>
      <c r="Q26" s="24"/>
      <c r="R26" s="24"/>
      <c r="S26" s="24">
        <v>916.23316452942026</v>
      </c>
      <c r="T26" s="24">
        <v>918.92239605055772</v>
      </c>
      <c r="U26" s="24"/>
      <c r="V26" s="24"/>
      <c r="W26" s="24"/>
      <c r="X26" s="24"/>
      <c r="Y26" s="24"/>
      <c r="Z26" s="24">
        <v>463.75213703129845</v>
      </c>
      <c r="AA26" s="24"/>
      <c r="AB26" s="24"/>
      <c r="AC26" s="24"/>
      <c r="AD26" s="24"/>
      <c r="AE26" s="24">
        <v>452.08811968091067</v>
      </c>
      <c r="AF26" s="24"/>
      <c r="AG26" s="24"/>
      <c r="AH26" s="24"/>
      <c r="AI26" s="24"/>
      <c r="AJ26" s="24"/>
      <c r="AK26" s="24">
        <f t="shared" si="1"/>
        <v>45144.215079857677</v>
      </c>
      <c r="AL26" s="24"/>
      <c r="AM26" s="24">
        <f t="shared" si="2"/>
        <v>0</v>
      </c>
      <c r="AN26" s="24"/>
      <c r="AO26" s="24">
        <v>379.49982611743252</v>
      </c>
      <c r="AP26" s="24"/>
      <c r="AQ26" s="24">
        <f t="shared" si="3"/>
        <v>379.49982611743252</v>
      </c>
      <c r="AR26" s="24">
        <f t="shared" si="0"/>
        <v>45523.71490597511</v>
      </c>
      <c r="AS26" s="25" t="s">
        <v>66</v>
      </c>
      <c r="AT26" s="39"/>
      <c r="AU26" s="40"/>
    </row>
    <row r="27" spans="1:47" s="35" customFormat="1" ht="17.45" customHeight="1" x14ac:dyDescent="0.25">
      <c r="A27" s="23" t="s">
        <v>67</v>
      </c>
      <c r="B27" s="24">
        <v>21429.430948593566</v>
      </c>
      <c r="C27" s="24">
        <v>8716.7282051280254</v>
      </c>
      <c r="D27" s="24">
        <v>8305.5533569499912</v>
      </c>
      <c r="E27" s="24">
        <v>11213.372568141805</v>
      </c>
      <c r="F27" s="24">
        <v>2445.190864071365</v>
      </c>
      <c r="G27" s="24">
        <v>3336.260782095605</v>
      </c>
      <c r="H27" s="24">
        <v>3484.6906474238917</v>
      </c>
      <c r="I27" s="24">
        <v>8157.6552988520252</v>
      </c>
      <c r="J27" s="24">
        <v>4497.7526962556058</v>
      </c>
      <c r="K27" s="24">
        <v>596.4300005309334</v>
      </c>
      <c r="L27" s="24">
        <v>792.64790242302763</v>
      </c>
      <c r="M27" s="24">
        <v>901.1320585642635</v>
      </c>
      <c r="N27" s="24">
        <v>585.54403935117205</v>
      </c>
      <c r="O27" s="24">
        <v>1000.534017629126</v>
      </c>
      <c r="P27" s="24">
        <v>1112.8387541381996</v>
      </c>
      <c r="Q27" s="24">
        <v>776.64019106417379</v>
      </c>
      <c r="R27" s="24">
        <v>943.66362967304224</v>
      </c>
      <c r="S27" s="24">
        <v>2460.0860467614934</v>
      </c>
      <c r="T27" s="24">
        <v>4155.0607674752719</v>
      </c>
      <c r="U27" s="24">
        <v>934.69593458183954</v>
      </c>
      <c r="V27" s="24">
        <v>1335.086721179249</v>
      </c>
      <c r="W27" s="24">
        <v>787.8626604596044</v>
      </c>
      <c r="X27" s="24"/>
      <c r="Y27" s="24"/>
      <c r="Z27" s="24">
        <v>4200.0485210467932</v>
      </c>
      <c r="AA27" s="24"/>
      <c r="AB27" s="24"/>
      <c r="AC27" s="24"/>
      <c r="AD27" s="24"/>
      <c r="AE27" s="24">
        <v>4094.4114039101137</v>
      </c>
      <c r="AF27" s="24">
        <v>4340.3721684189823</v>
      </c>
      <c r="AG27" s="24"/>
      <c r="AH27" s="24"/>
      <c r="AI27" s="24"/>
      <c r="AJ27" s="24"/>
      <c r="AK27" s="24">
        <f t="shared" si="1"/>
        <v>100603.69018471915</v>
      </c>
      <c r="AL27" s="24"/>
      <c r="AM27" s="24">
        <f t="shared" si="2"/>
        <v>0</v>
      </c>
      <c r="AN27" s="24"/>
      <c r="AO27" s="24"/>
      <c r="AP27" s="24">
        <v>414.50970267653912</v>
      </c>
      <c r="AQ27" s="24">
        <f t="shared" si="3"/>
        <v>414.50970267653912</v>
      </c>
      <c r="AR27" s="24">
        <f t="shared" si="0"/>
        <v>101018.19988739569</v>
      </c>
      <c r="AS27" s="25" t="s">
        <v>67</v>
      </c>
      <c r="AT27" s="39"/>
      <c r="AU27" s="40"/>
    </row>
    <row r="28" spans="1:47" s="35" customFormat="1" ht="17.45" customHeight="1" x14ac:dyDescent="0.25">
      <c r="A28" s="23" t="s">
        <v>68</v>
      </c>
      <c r="B28" s="24">
        <v>9599.9598175804349</v>
      </c>
      <c r="C28" s="24">
        <v>3268.8579401152242</v>
      </c>
      <c r="D28" s="24">
        <v>10373.185929800982</v>
      </c>
      <c r="E28" s="24">
        <v>1188.9059879289148</v>
      </c>
      <c r="F28" s="24">
        <v>601.15325484237621</v>
      </c>
      <c r="G28" s="24">
        <v>585.05230725043486</v>
      </c>
      <c r="H28" s="24">
        <v>617.30569484922796</v>
      </c>
      <c r="I28" s="24">
        <v>3346.9287578560188</v>
      </c>
      <c r="J28" s="24">
        <v>7131.7160943832214</v>
      </c>
      <c r="K28" s="24"/>
      <c r="L28" s="24"/>
      <c r="M28" s="24">
        <v>328.7481552542406</v>
      </c>
      <c r="N28" s="24"/>
      <c r="O28" s="24">
        <v>648.64441985680764</v>
      </c>
      <c r="P28" s="24">
        <v>772.80469037374985</v>
      </c>
      <c r="Q28" s="24">
        <v>635.2884998479949</v>
      </c>
      <c r="R28" s="24"/>
      <c r="S28" s="24">
        <v>610.82210968628021</v>
      </c>
      <c r="T28" s="24">
        <v>612.61493070037181</v>
      </c>
      <c r="U28" s="24"/>
      <c r="V28" s="24">
        <v>964.65803553413946</v>
      </c>
      <c r="W28" s="24"/>
      <c r="X28" s="24"/>
      <c r="Y28" s="24"/>
      <c r="Z28" s="24">
        <v>772.92022838549747</v>
      </c>
      <c r="AA28" s="24"/>
      <c r="AB28" s="24"/>
      <c r="AC28" s="24"/>
      <c r="AD28" s="24"/>
      <c r="AE28" s="24">
        <v>1808.3524787236427</v>
      </c>
      <c r="AF28" s="24">
        <v>798.74349805281236</v>
      </c>
      <c r="AG28" s="24"/>
      <c r="AH28" s="24"/>
      <c r="AI28" s="24"/>
      <c r="AJ28" s="24"/>
      <c r="AK28" s="24">
        <f t="shared" si="1"/>
        <v>44666.662831022375</v>
      </c>
      <c r="AL28" s="24"/>
      <c r="AM28" s="24">
        <f t="shared" si="2"/>
        <v>0</v>
      </c>
      <c r="AN28" s="24">
        <v>824.23199786734347</v>
      </c>
      <c r="AO28" s="24"/>
      <c r="AP28" s="24"/>
      <c r="AQ28" s="24">
        <f t="shared" si="3"/>
        <v>824.23199786734347</v>
      </c>
      <c r="AR28" s="24">
        <f t="shared" si="0"/>
        <v>45490.894828889715</v>
      </c>
      <c r="AS28" s="25" t="s">
        <v>68</v>
      </c>
      <c r="AT28" s="39"/>
      <c r="AU28" s="40"/>
    </row>
    <row r="29" spans="1:47" s="35" customFormat="1" ht="17.45" customHeight="1" x14ac:dyDescent="0.25">
      <c r="A29" s="23" t="s">
        <v>69</v>
      </c>
      <c r="B29" s="24">
        <v>7368.9297634710138</v>
      </c>
      <c r="C29" s="24">
        <v>517.12379255910309</v>
      </c>
      <c r="D29" s="24">
        <v>12935.599698673448</v>
      </c>
      <c r="E29" s="24">
        <v>288.49570588313384</v>
      </c>
      <c r="F29" s="24"/>
      <c r="G29" s="24"/>
      <c r="H29" s="24">
        <v>1402.8271915448706</v>
      </c>
      <c r="I29" s="24">
        <v>869.61348216138822</v>
      </c>
      <c r="J29" s="24">
        <v>1495.5147804566523</v>
      </c>
      <c r="K29" s="24"/>
      <c r="L29" s="24"/>
      <c r="M29" s="24"/>
      <c r="N29" s="24"/>
      <c r="O29" s="24"/>
      <c r="P29" s="24"/>
      <c r="Q29" s="24">
        <v>79.411062480999362</v>
      </c>
      <c r="R29" s="24"/>
      <c r="S29" s="24"/>
      <c r="T29" s="24"/>
      <c r="U29" s="24"/>
      <c r="V29" s="24"/>
      <c r="W29" s="24"/>
      <c r="X29" s="24"/>
      <c r="Y29" s="24"/>
      <c r="Z29" s="24">
        <v>154.58404567709948</v>
      </c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>
        <f t="shared" si="1"/>
        <v>25112.099522907709</v>
      </c>
      <c r="AL29" s="24"/>
      <c r="AM29" s="24">
        <f t="shared" si="2"/>
        <v>0</v>
      </c>
      <c r="AN29" s="24">
        <v>819.45186200564387</v>
      </c>
      <c r="AO29" s="24"/>
      <c r="AP29" s="24"/>
      <c r="AQ29" s="24">
        <f t="shared" si="3"/>
        <v>819.45186200564387</v>
      </c>
      <c r="AR29" s="24">
        <f t="shared" si="0"/>
        <v>25931.551384913353</v>
      </c>
      <c r="AS29" s="25" t="s">
        <v>69</v>
      </c>
      <c r="AT29" s="39"/>
      <c r="AU29" s="40"/>
    </row>
    <row r="30" spans="1:47" s="43" customFormat="1" ht="18" customHeight="1" x14ac:dyDescent="0.25">
      <c r="A30" s="25" t="s">
        <v>70</v>
      </c>
      <c r="B30" s="26">
        <v>234033</v>
      </c>
      <c r="C30" s="26">
        <v>17589</v>
      </c>
      <c r="D30" s="26">
        <v>49242.780973060777</v>
      </c>
      <c r="E30" s="26">
        <v>123899.79528609388</v>
      </c>
      <c r="F30" s="26">
        <v>19286.499298480536</v>
      </c>
      <c r="G30" s="26">
        <v>5318.1254729064531</v>
      </c>
      <c r="H30" s="26">
        <v>3987.7947887260129</v>
      </c>
      <c r="I30" s="26">
        <v>34380.67964438413</v>
      </c>
      <c r="J30" s="26">
        <v>18604.267916622957</v>
      </c>
      <c r="K30" s="26">
        <v>1907.4849712102107</v>
      </c>
      <c r="L30" s="26">
        <v>2536.4732877536881</v>
      </c>
      <c r="M30" s="26">
        <v>1921.1368567689194</v>
      </c>
      <c r="N30" s="26">
        <v>1247.5341060620804</v>
      </c>
      <c r="O30" s="26">
        <v>3199.4386009437044</v>
      </c>
      <c r="P30" s="26">
        <v>5935.140022070399</v>
      </c>
      <c r="Q30" s="26">
        <v>2487.1544769049001</v>
      </c>
      <c r="R30" s="26">
        <v>3020.1635513778242</v>
      </c>
      <c r="S30" s="26">
        <v>4591.8552095666109</v>
      </c>
      <c r="T30" s="26">
        <v>6012.8155448241487</v>
      </c>
      <c r="U30" s="26">
        <v>1992.7026784752675</v>
      </c>
      <c r="V30" s="26">
        <v>2849.5998369678482</v>
      </c>
      <c r="W30" s="26">
        <v>3370.1227271904709</v>
      </c>
      <c r="X30" s="26">
        <v>3125</v>
      </c>
      <c r="Y30" s="26">
        <v>1134</v>
      </c>
      <c r="Z30" s="26">
        <v>13766.904</v>
      </c>
      <c r="AA30" s="26">
        <v>5394.2206410742101</v>
      </c>
      <c r="AB30" s="26">
        <v>1235</v>
      </c>
      <c r="AC30" s="26">
        <v>1236</v>
      </c>
      <c r="AD30" s="26">
        <v>2984</v>
      </c>
      <c r="AE30" s="26">
        <v>13101.513708352792</v>
      </c>
      <c r="AF30" s="26">
        <v>39713.885399999999</v>
      </c>
      <c r="AG30" s="26">
        <v>15161</v>
      </c>
      <c r="AH30" s="26">
        <v>1235</v>
      </c>
      <c r="AI30" s="26">
        <v>4396</v>
      </c>
      <c r="AJ30" s="26">
        <v>1134</v>
      </c>
      <c r="AK30" s="26">
        <f t="shared" si="1"/>
        <v>651030.08899981796</v>
      </c>
      <c r="AL30" s="26"/>
      <c r="AM30" s="24">
        <f t="shared" si="2"/>
        <v>0</v>
      </c>
      <c r="AN30" s="26">
        <v>274.85781204772638</v>
      </c>
      <c r="AO30" s="26"/>
      <c r="AP30" s="26"/>
      <c r="AQ30" s="26">
        <f t="shared" si="3"/>
        <v>274.85781204772638</v>
      </c>
      <c r="AR30" s="26">
        <f t="shared" si="0"/>
        <v>651304.94681186567</v>
      </c>
      <c r="AS30" s="25" t="s">
        <v>70</v>
      </c>
      <c r="AT30" s="41"/>
      <c r="AU30" s="42"/>
    </row>
    <row r="31" spans="1:47" s="35" customFormat="1" ht="17.45" customHeight="1" x14ac:dyDescent="0.25">
      <c r="A31" s="23" t="s">
        <v>71</v>
      </c>
      <c r="B31" s="24">
        <v>13178.857034876768</v>
      </c>
      <c r="C31" s="24">
        <v>7114.0633473563767</v>
      </c>
      <c r="D31" s="24">
        <v>1490.9652277523746</v>
      </c>
      <c r="E31" s="24">
        <v>1594.3183746173186</v>
      </c>
      <c r="F31" s="24">
        <v>1547.9696312191188</v>
      </c>
      <c r="G31" s="24">
        <v>1503.5844296336177</v>
      </c>
      <c r="H31" s="24">
        <v>925.958542273842</v>
      </c>
      <c r="I31" s="24">
        <v>851.04522275580689</v>
      </c>
      <c r="J31" s="24">
        <v>1681.2532328474142</v>
      </c>
      <c r="K31" s="24"/>
      <c r="L31" s="24"/>
      <c r="M31" s="24"/>
      <c r="N31" s="24"/>
      <c r="O31" s="24">
        <v>972.96662978521158</v>
      </c>
      <c r="P31" s="24">
        <v>1159.2070355606247</v>
      </c>
      <c r="Q31" s="24">
        <v>952.93274977199223</v>
      </c>
      <c r="R31" s="24"/>
      <c r="S31" s="24"/>
      <c r="T31" s="24">
        <v>1023.0669342696209</v>
      </c>
      <c r="U31" s="24"/>
      <c r="V31" s="24">
        <v>1157.5896426409674</v>
      </c>
      <c r="W31" s="24"/>
      <c r="X31" s="24"/>
      <c r="Y31" s="24"/>
      <c r="Z31" s="24">
        <v>927.50427406259689</v>
      </c>
      <c r="AA31" s="24"/>
      <c r="AB31" s="24"/>
      <c r="AC31" s="24"/>
      <c r="AD31" s="24"/>
      <c r="AE31" s="24">
        <v>904.17623936182133</v>
      </c>
      <c r="AF31" s="24">
        <v>958.49219766337467</v>
      </c>
      <c r="AG31" s="24"/>
      <c r="AH31" s="24"/>
      <c r="AI31" s="24"/>
      <c r="AJ31" s="24"/>
      <c r="AK31" s="24">
        <f t="shared" si="1"/>
        <v>37943.950746448849</v>
      </c>
      <c r="AL31" s="24"/>
      <c r="AM31" s="24">
        <f t="shared" si="2"/>
        <v>0</v>
      </c>
      <c r="AN31" s="24"/>
      <c r="AO31" s="24"/>
      <c r="AP31" s="24">
        <v>923.06373052929928</v>
      </c>
      <c r="AQ31" s="24">
        <f t="shared" si="3"/>
        <v>923.06373052929928</v>
      </c>
      <c r="AR31" s="24">
        <f t="shared" si="0"/>
        <v>38867.014476978147</v>
      </c>
      <c r="AS31" s="25" t="s">
        <v>71</v>
      </c>
      <c r="AT31" s="39"/>
      <c r="AU31" s="40"/>
    </row>
    <row r="32" spans="1:47" s="35" customFormat="1" ht="17.45" customHeight="1" x14ac:dyDescent="0.25">
      <c r="A32" s="23" t="s">
        <v>72</v>
      </c>
      <c r="B32" s="24">
        <v>7425.1231685098483</v>
      </c>
      <c r="C32" s="24">
        <v>2354.5021839981509</v>
      </c>
      <c r="D32" s="24">
        <v>14982.738808295919</v>
      </c>
      <c r="E32" s="24">
        <v>1147.9092297244692</v>
      </c>
      <c r="F32" s="24">
        <v>1507.3917865172584</v>
      </c>
      <c r="G32" s="24">
        <v>1015.0657530795045</v>
      </c>
      <c r="H32" s="24">
        <v>375.01320962090603</v>
      </c>
      <c r="I32" s="24">
        <v>5220.7756028692593</v>
      </c>
      <c r="J32" s="24">
        <v>4869.2296010371301</v>
      </c>
      <c r="K32" s="24"/>
      <c r="L32" s="24"/>
      <c r="M32" s="24"/>
      <c r="N32" s="24"/>
      <c r="O32" s="24"/>
      <c r="P32" s="24"/>
      <c r="Q32" s="24"/>
      <c r="R32" s="24"/>
      <c r="S32" s="24">
        <v>655.10671263853556</v>
      </c>
      <c r="T32" s="24">
        <v>491.62348188704834</v>
      </c>
      <c r="U32" s="24"/>
      <c r="V32" s="24">
        <v>468.82380526959179</v>
      </c>
      <c r="W32" s="24"/>
      <c r="X32" s="24"/>
      <c r="Y32" s="24"/>
      <c r="Z32" s="24">
        <v>375.63923099535174</v>
      </c>
      <c r="AA32" s="24"/>
      <c r="AB32" s="24"/>
      <c r="AC32" s="24"/>
      <c r="AD32" s="24"/>
      <c r="AE32" s="24">
        <v>366.19137694153767</v>
      </c>
      <c r="AF32" s="24"/>
      <c r="AG32" s="24"/>
      <c r="AH32" s="24"/>
      <c r="AI32" s="24"/>
      <c r="AJ32" s="24"/>
      <c r="AK32" s="24">
        <f t="shared" si="1"/>
        <v>41255.133951384509</v>
      </c>
      <c r="AL32" s="24"/>
      <c r="AM32" s="24">
        <f t="shared" si="2"/>
        <v>0</v>
      </c>
      <c r="AN32" s="24">
        <v>774.04057131949787</v>
      </c>
      <c r="AO32" s="24"/>
      <c r="AP32" s="24"/>
      <c r="AQ32" s="24">
        <f t="shared" si="3"/>
        <v>774.04057131949787</v>
      </c>
      <c r="AR32" s="24">
        <f t="shared" si="0"/>
        <v>42029.174522704008</v>
      </c>
      <c r="AS32" s="25" t="s">
        <v>72</v>
      </c>
      <c r="AT32" s="39"/>
      <c r="AU32" s="40"/>
    </row>
    <row r="33" spans="1:47" s="35" customFormat="1" ht="17.45" customHeight="1" x14ac:dyDescent="0.25">
      <c r="A33" s="23" t="s">
        <v>73</v>
      </c>
      <c r="B33" s="24">
        <v>15144.882028304399</v>
      </c>
      <c r="C33" s="24">
        <v>2094.4958078511158</v>
      </c>
      <c r="D33" s="24">
        <v>3288.8938847478848</v>
      </c>
      <c r="E33" s="24">
        <v>151.83984520164938</v>
      </c>
      <c r="F33" s="24">
        <v>450.86494113178219</v>
      </c>
      <c r="G33" s="24">
        <v>219.39461521891309</v>
      </c>
      <c r="H33" s="24"/>
      <c r="I33" s="24">
        <v>6034.6843068139033</v>
      </c>
      <c r="J33" s="24">
        <v>320.23871101855502</v>
      </c>
      <c r="K33" s="24"/>
      <c r="L33" s="24"/>
      <c r="M33" s="24"/>
      <c r="N33" s="24"/>
      <c r="O33" s="24"/>
      <c r="P33" s="24"/>
      <c r="Q33" s="24"/>
      <c r="R33" s="24"/>
      <c r="S33" s="24"/>
      <c r="T33" s="24">
        <v>459.46119802527886</v>
      </c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>
        <v>376.74009973409221</v>
      </c>
      <c r="AF33" s="24"/>
      <c r="AG33" s="24"/>
      <c r="AH33" s="24"/>
      <c r="AI33" s="24"/>
      <c r="AJ33" s="24"/>
      <c r="AK33" s="24">
        <f t="shared" si="1"/>
        <v>28541.495438047572</v>
      </c>
      <c r="AL33" s="24"/>
      <c r="AM33" s="24">
        <f t="shared" si="2"/>
        <v>0</v>
      </c>
      <c r="AN33" s="24"/>
      <c r="AO33" s="24"/>
      <c r="AP33" s="24">
        <v>129.94034566662668</v>
      </c>
      <c r="AQ33" s="24">
        <f t="shared" si="3"/>
        <v>129.94034566662668</v>
      </c>
      <c r="AR33" s="24">
        <f t="shared" si="0"/>
        <v>28671.435783714198</v>
      </c>
      <c r="AS33" s="25" t="s">
        <v>73</v>
      </c>
      <c r="AT33" s="39"/>
      <c r="AU33" s="40"/>
    </row>
    <row r="34" spans="1:47" s="35" customFormat="1" ht="17.45" customHeight="1" x14ac:dyDescent="0.25">
      <c r="A34" s="23" t="s">
        <v>74</v>
      </c>
      <c r="B34" s="24">
        <v>14579.910496562599</v>
      </c>
      <c r="C34" s="24">
        <v>12422.526860358343</v>
      </c>
      <c r="D34" s="24">
        <v>4750.6245001913894</v>
      </c>
      <c r="E34" s="24">
        <v>2429.4375232263901</v>
      </c>
      <c r="F34" s="24">
        <v>2404.6130193695049</v>
      </c>
      <c r="G34" s="24">
        <v>2340.2092290017395</v>
      </c>
      <c r="H34" s="24">
        <v>3626.6709572392147</v>
      </c>
      <c r="I34" s="24">
        <v>3172.0776484534622</v>
      </c>
      <c r="J34" s="24">
        <v>2722.0290436577184</v>
      </c>
      <c r="K34" s="24">
        <v>909.1920739800812</v>
      </c>
      <c r="L34" s="24"/>
      <c r="M34" s="24"/>
      <c r="N34" s="24">
        <v>813.25561020996099</v>
      </c>
      <c r="O34" s="24">
        <v>2675.6582319093318</v>
      </c>
      <c r="P34" s="24">
        <v>966.00586296718723</v>
      </c>
      <c r="Q34" s="24">
        <v>794.11062480999362</v>
      </c>
      <c r="R34" s="24"/>
      <c r="S34" s="24">
        <v>1832.4663290588405</v>
      </c>
      <c r="T34" s="24">
        <v>3752.266450539777</v>
      </c>
      <c r="U34" s="24">
        <v>1233.1080931158831</v>
      </c>
      <c r="V34" s="24"/>
      <c r="W34" s="24"/>
      <c r="X34" s="24"/>
      <c r="Y34" s="24"/>
      <c r="Z34" s="24">
        <v>1545.8404567709949</v>
      </c>
      <c r="AA34" s="24"/>
      <c r="AB34" s="24"/>
      <c r="AC34" s="24"/>
      <c r="AD34" s="24"/>
      <c r="AE34" s="24">
        <v>1506.9603989363688</v>
      </c>
      <c r="AF34" s="24">
        <v>1597.4869961056247</v>
      </c>
      <c r="AG34" s="24"/>
      <c r="AH34" s="24"/>
      <c r="AI34" s="24"/>
      <c r="AJ34" s="24"/>
      <c r="AK34" s="24">
        <f t="shared" si="1"/>
        <v>66074.450406464413</v>
      </c>
      <c r="AL34" s="24"/>
      <c r="AM34" s="24">
        <f t="shared" si="2"/>
        <v>0</v>
      </c>
      <c r="AN34" s="24"/>
      <c r="AO34" s="24">
        <v>853.64274864101344</v>
      </c>
      <c r="AP34" s="24"/>
      <c r="AQ34" s="24">
        <f t="shared" si="3"/>
        <v>853.64274864101344</v>
      </c>
      <c r="AR34" s="24">
        <f t="shared" si="0"/>
        <v>66928.093155105424</v>
      </c>
      <c r="AS34" s="25" t="s">
        <v>74</v>
      </c>
      <c r="AT34" s="39"/>
      <c r="AU34" s="40"/>
    </row>
    <row r="35" spans="1:47" s="35" customFormat="1" ht="17.45" customHeight="1" x14ac:dyDescent="0.25">
      <c r="A35" s="23" t="s">
        <v>75</v>
      </c>
      <c r="B35" s="24">
        <v>25186.795382811888</v>
      </c>
      <c r="C35" s="24">
        <v>9364.5629808957128</v>
      </c>
      <c r="D35" s="24">
        <v>7808.5649476991994</v>
      </c>
      <c r="E35" s="24">
        <v>1046.1765334393642</v>
      </c>
      <c r="F35" s="24">
        <v>437.33899289782869</v>
      </c>
      <c r="G35" s="24">
        <v>511.92076884413052</v>
      </c>
      <c r="H35" s="24">
        <v>1871.9795196302839</v>
      </c>
      <c r="I35" s="24">
        <v>4368.1830251629863</v>
      </c>
      <c r="J35" s="24">
        <v>4142.2877270250101</v>
      </c>
      <c r="K35" s="24"/>
      <c r="L35" s="24"/>
      <c r="M35" s="24"/>
      <c r="N35" s="24"/>
      <c r="O35" s="24"/>
      <c r="P35" s="24">
        <v>135.24082081540621</v>
      </c>
      <c r="Q35" s="24">
        <v>833.81615605049319</v>
      </c>
      <c r="R35" s="24"/>
      <c r="S35" s="24">
        <v>645.94438099324134</v>
      </c>
      <c r="T35" s="24"/>
      <c r="U35" s="24"/>
      <c r="V35" s="24"/>
      <c r="W35" s="24"/>
      <c r="X35" s="24"/>
      <c r="Y35" s="24"/>
      <c r="Z35" s="24">
        <v>4512.3082933145333</v>
      </c>
      <c r="AA35" s="24"/>
      <c r="AB35" s="24"/>
      <c r="AC35" s="24"/>
      <c r="AD35" s="24"/>
      <c r="AE35" s="24">
        <v>75.34801994681844</v>
      </c>
      <c r="AF35" s="24"/>
      <c r="AG35" s="24"/>
      <c r="AH35" s="24"/>
      <c r="AI35" s="24"/>
      <c r="AJ35" s="24"/>
      <c r="AK35" s="24">
        <f t="shared" si="1"/>
        <v>60940.467549526897</v>
      </c>
      <c r="AL35" s="24"/>
      <c r="AM35" s="24">
        <f t="shared" si="2"/>
        <v>0</v>
      </c>
      <c r="AN35" s="24"/>
      <c r="AO35" s="24"/>
      <c r="AP35" s="24">
        <v>377.15185329738392</v>
      </c>
      <c r="AQ35" s="24">
        <f t="shared" si="3"/>
        <v>377.15185329738392</v>
      </c>
      <c r="AR35" s="24">
        <f t="shared" si="0"/>
        <v>61317.619402824283</v>
      </c>
      <c r="AS35" s="25" t="s">
        <v>75</v>
      </c>
      <c r="AT35" s="39"/>
      <c r="AU35" s="40"/>
    </row>
    <row r="36" spans="1:47" s="35" customFormat="1" ht="17.45" customHeight="1" x14ac:dyDescent="0.25">
      <c r="A36" s="23" t="s">
        <v>76</v>
      </c>
      <c r="B36" s="24">
        <v>2767.1455129934429</v>
      </c>
      <c r="C36" s="24"/>
      <c r="D36" s="24">
        <v>1107.9918065061763</v>
      </c>
      <c r="E36" s="24">
        <v>2377.8119758578296</v>
      </c>
      <c r="F36" s="24">
        <v>434.33322662361684</v>
      </c>
      <c r="G36" s="24">
        <v>212.08146137828265</v>
      </c>
      <c r="H36" s="24"/>
      <c r="I36" s="24"/>
      <c r="J36" s="24"/>
      <c r="K36" s="24"/>
      <c r="L36" s="24"/>
      <c r="M36" s="24"/>
      <c r="N36" s="24"/>
      <c r="O36" s="24">
        <v>235.1336021980928</v>
      </c>
      <c r="P36" s="24"/>
      <c r="Q36" s="24"/>
      <c r="R36" s="24"/>
      <c r="S36" s="24">
        <v>221.42301476127659</v>
      </c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>
        <f t="shared" si="1"/>
        <v>7355.9206003187173</v>
      </c>
      <c r="AL36" s="24"/>
      <c r="AM36" s="24">
        <f t="shared" si="2"/>
        <v>0</v>
      </c>
      <c r="AN36" s="24"/>
      <c r="AO36" s="24">
        <v>74.634965803095071</v>
      </c>
      <c r="AP36" s="24"/>
      <c r="AQ36" s="24">
        <f t="shared" si="3"/>
        <v>74.634965803095071</v>
      </c>
      <c r="AR36" s="24">
        <f t="shared" si="0"/>
        <v>7430.5555661218123</v>
      </c>
      <c r="AS36" s="25" t="s">
        <v>76</v>
      </c>
      <c r="AT36" s="39"/>
      <c r="AU36" s="40"/>
    </row>
    <row r="37" spans="1:47" s="35" customFormat="1" ht="17.45" customHeight="1" x14ac:dyDescent="0.25">
      <c r="A37" s="23" t="s">
        <v>77</v>
      </c>
      <c r="B37" s="24">
        <v>1128.424322806876</v>
      </c>
      <c r="C37" s="24">
        <v>1083.3599006126462</v>
      </c>
      <c r="D37" s="24">
        <v>584.69224617740167</v>
      </c>
      <c r="E37" s="24">
        <v>607.35938080659753</v>
      </c>
      <c r="F37" s="24"/>
      <c r="G37" s="24">
        <v>1170.1046145008697</v>
      </c>
      <c r="H37" s="24"/>
      <c r="I37" s="24">
        <v>1128.0217588890605</v>
      </c>
      <c r="J37" s="24"/>
      <c r="K37" s="24"/>
      <c r="L37" s="24"/>
      <c r="M37" s="24"/>
      <c r="N37" s="24"/>
      <c r="O37" s="24">
        <v>533.51003533222433</v>
      </c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>
        <f t="shared" si="1"/>
        <v>6235.472259125675</v>
      </c>
      <c r="AL37" s="24"/>
      <c r="AM37" s="24">
        <f t="shared" si="2"/>
        <v>0</v>
      </c>
      <c r="AN37" s="24"/>
      <c r="AO37" s="24"/>
      <c r="AP37" s="24">
        <v>85.110926411640477</v>
      </c>
      <c r="AQ37" s="24">
        <f t="shared" si="3"/>
        <v>85.110926411640477</v>
      </c>
      <c r="AR37" s="24">
        <f t="shared" si="0"/>
        <v>6320.5831855373153</v>
      </c>
      <c r="AS37" s="25" t="s">
        <v>77</v>
      </c>
      <c r="AT37" s="39"/>
      <c r="AU37" s="40"/>
    </row>
    <row r="38" spans="1:47" s="35" customFormat="1" ht="17.45" customHeight="1" x14ac:dyDescent="0.25">
      <c r="A38" s="23" t="s">
        <v>78</v>
      </c>
      <c r="B38" s="24">
        <v>13849.578479938951</v>
      </c>
      <c r="C38" s="24">
        <v>8912.989684723012</v>
      </c>
      <c r="D38" s="24">
        <v>2737.1782812548881</v>
      </c>
      <c r="E38" s="24">
        <v>719.72086625581812</v>
      </c>
      <c r="F38" s="24"/>
      <c r="G38" s="24">
        <v>3396.228643588774</v>
      </c>
      <c r="H38" s="24">
        <v>731.50724839633517</v>
      </c>
      <c r="I38" s="24">
        <v>6608.7529934364566</v>
      </c>
      <c r="J38" s="24">
        <v>6798.6678349239246</v>
      </c>
      <c r="K38" s="24"/>
      <c r="L38" s="24"/>
      <c r="M38" s="24"/>
      <c r="N38" s="24"/>
      <c r="O38" s="24"/>
      <c r="P38" s="24"/>
      <c r="Q38" s="24"/>
      <c r="R38" s="24"/>
      <c r="S38" s="24">
        <v>2172.9996552089419</v>
      </c>
      <c r="T38" s="24"/>
      <c r="U38" s="24"/>
      <c r="V38" s="24">
        <v>914.49581768636438</v>
      </c>
      <c r="W38" s="24"/>
      <c r="X38" s="24"/>
      <c r="Y38" s="24"/>
      <c r="Z38" s="24">
        <v>772.92022838549747</v>
      </c>
      <c r="AA38" s="24"/>
      <c r="AB38" s="24"/>
      <c r="AC38" s="24"/>
      <c r="AD38" s="24"/>
      <c r="AE38" s="24">
        <v>714.29922909583877</v>
      </c>
      <c r="AF38" s="24"/>
      <c r="AG38" s="24"/>
      <c r="AH38" s="24"/>
      <c r="AI38" s="24"/>
      <c r="AJ38" s="24"/>
      <c r="AK38" s="24">
        <f t="shared" si="1"/>
        <v>48329.338962894799</v>
      </c>
      <c r="AL38" s="24"/>
      <c r="AM38" s="24">
        <f t="shared" si="2"/>
        <v>0</v>
      </c>
      <c r="AN38" s="24"/>
      <c r="AO38" s="24"/>
      <c r="AP38" s="24">
        <v>336.54549527656309</v>
      </c>
      <c r="AQ38" s="24">
        <f t="shared" si="3"/>
        <v>336.54549527656309</v>
      </c>
      <c r="AR38" s="24">
        <f t="shared" si="0"/>
        <v>48665.884458171364</v>
      </c>
      <c r="AS38" s="25" t="s">
        <v>78</v>
      </c>
      <c r="AT38" s="39"/>
      <c r="AU38" s="40"/>
    </row>
    <row r="39" spans="1:47" s="35" customFormat="1" ht="17.45" customHeight="1" x14ac:dyDescent="0.25">
      <c r="A39" s="23" t="s">
        <v>79</v>
      </c>
      <c r="B39" s="24">
        <v>9653.8599241974152</v>
      </c>
      <c r="C39" s="24">
        <v>8208.9790869088902</v>
      </c>
      <c r="D39" s="24">
        <v>6058.1717703179138</v>
      </c>
      <c r="E39" s="24">
        <v>11166.302216129294</v>
      </c>
      <c r="F39" s="24">
        <v>489.93990269653659</v>
      </c>
      <c r="G39" s="24">
        <v>506.07024577162616</v>
      </c>
      <c r="H39" s="24">
        <v>635.82486569470484</v>
      </c>
      <c r="I39" s="24">
        <v>6101.2205696839019</v>
      </c>
      <c r="J39" s="24">
        <v>3394.5303367966835</v>
      </c>
      <c r="K39" s="24">
        <v>669.16536644933979</v>
      </c>
      <c r="L39" s="24"/>
      <c r="M39" s="24"/>
      <c r="N39" s="24">
        <v>564.39939348571295</v>
      </c>
      <c r="O39" s="24">
        <v>546.48292372936055</v>
      </c>
      <c r="P39" s="24">
        <v>1224.8954342423935</v>
      </c>
      <c r="Q39" s="24"/>
      <c r="R39" s="24"/>
      <c r="S39" s="24">
        <v>671.90432065490825</v>
      </c>
      <c r="T39" s="24">
        <v>503.87578050105577</v>
      </c>
      <c r="U39" s="24"/>
      <c r="V39" s="24"/>
      <c r="W39" s="24"/>
      <c r="X39" s="24"/>
      <c r="Y39" s="24"/>
      <c r="Z39" s="24">
        <v>4606.6045611775653</v>
      </c>
      <c r="AA39" s="24"/>
      <c r="AB39" s="24"/>
      <c r="AC39" s="24"/>
      <c r="AD39" s="24"/>
      <c r="AE39" s="24">
        <v>4490.7419888303784</v>
      </c>
      <c r="AF39" s="24">
        <v>4760.5112483947605</v>
      </c>
      <c r="AG39" s="24"/>
      <c r="AH39" s="24"/>
      <c r="AI39" s="24"/>
      <c r="AJ39" s="24"/>
      <c r="AK39" s="24">
        <f t="shared" si="1"/>
        <v>64253.479935662443</v>
      </c>
      <c r="AL39" s="24"/>
      <c r="AM39" s="24">
        <f t="shared" si="2"/>
        <v>0</v>
      </c>
      <c r="AN39" s="24"/>
      <c r="AO39" s="24"/>
      <c r="AP39" s="24">
        <v>428.64071526778474</v>
      </c>
      <c r="AQ39" s="24">
        <f t="shared" si="3"/>
        <v>428.64071526778474</v>
      </c>
      <c r="AR39" s="24">
        <f t="shared" si="0"/>
        <v>64682.120650930228</v>
      </c>
      <c r="AS39" s="25" t="s">
        <v>79</v>
      </c>
      <c r="AT39" s="39"/>
      <c r="AU39" s="40"/>
    </row>
    <row r="40" spans="1:47" s="35" customFormat="1" ht="17.45" customHeight="1" x14ac:dyDescent="0.25">
      <c r="A40" s="23" t="s">
        <v>80</v>
      </c>
      <c r="B40" s="24">
        <v>19444.452071520405</v>
      </c>
      <c r="C40" s="24">
        <v>6861.2793705467593</v>
      </c>
      <c r="D40" s="24">
        <v>3288.8938847478848</v>
      </c>
      <c r="E40" s="24">
        <v>151.83984520164938</v>
      </c>
      <c r="F40" s="24">
        <v>450.86494113178219</v>
      </c>
      <c r="G40" s="24"/>
      <c r="H40" s="24"/>
      <c r="I40" s="24">
        <v>2166.296930651145</v>
      </c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>
        <v>459.46119802527886</v>
      </c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>
        <f t="shared" si="1"/>
        <v>32823.088241824902</v>
      </c>
      <c r="AL40" s="24"/>
      <c r="AM40" s="24">
        <f t="shared" si="2"/>
        <v>0</v>
      </c>
      <c r="AN40" s="24"/>
      <c r="AO40" s="24"/>
      <c r="AP40" s="24">
        <v>32.485086416656671</v>
      </c>
      <c r="AQ40" s="24">
        <f t="shared" si="3"/>
        <v>32.485086416656671</v>
      </c>
      <c r="AR40" s="24">
        <f t="shared" si="0"/>
        <v>32855.57332824156</v>
      </c>
      <c r="AS40" s="25" t="s">
        <v>80</v>
      </c>
      <c r="AT40" s="39"/>
      <c r="AU40" s="40"/>
    </row>
    <row r="41" spans="1:47" s="35" customFormat="1" ht="17.45" customHeight="1" x14ac:dyDescent="0.25">
      <c r="A41" s="23" t="s">
        <v>81</v>
      </c>
      <c r="B41" s="24">
        <v>11827.208207404812</v>
      </c>
      <c r="C41" s="24">
        <v>8948.5527790604574</v>
      </c>
      <c r="D41" s="24">
        <v>1651.7555954511599</v>
      </c>
      <c r="E41" s="24">
        <v>5577.0775142565817</v>
      </c>
      <c r="F41" s="24">
        <v>871.67221952144553</v>
      </c>
      <c r="G41" s="24">
        <v>1016.5283838476306</v>
      </c>
      <c r="H41" s="24">
        <v>625.02201603484332</v>
      </c>
      <c r="I41" s="24">
        <v>4320.2150216985683</v>
      </c>
      <c r="J41" s="24">
        <v>2485.0523975039873</v>
      </c>
      <c r="K41" s="24"/>
      <c r="L41" s="24"/>
      <c r="M41" s="24"/>
      <c r="N41" s="24">
        <v>631.08635352292981</v>
      </c>
      <c r="O41" s="24">
        <v>541.61809058043445</v>
      </c>
      <c r="P41" s="24"/>
      <c r="Q41" s="24">
        <v>832.2279348008733</v>
      </c>
      <c r="R41" s="24"/>
      <c r="S41" s="24">
        <v>661.2149337353984</v>
      </c>
      <c r="T41" s="24">
        <v>627.93030396788106</v>
      </c>
      <c r="U41" s="24">
        <v>813.85134145648283</v>
      </c>
      <c r="V41" s="24">
        <v>1906.1642782154597</v>
      </c>
      <c r="W41" s="24"/>
      <c r="X41" s="24"/>
      <c r="Y41" s="24"/>
      <c r="Z41" s="24">
        <v>485.39390342609238</v>
      </c>
      <c r="AA41" s="24"/>
      <c r="AB41" s="24"/>
      <c r="AC41" s="24"/>
      <c r="AD41" s="24"/>
      <c r="AE41" s="24">
        <v>473.18556526601975</v>
      </c>
      <c r="AF41" s="24">
        <v>5091.1910565886255</v>
      </c>
      <c r="AG41" s="24"/>
      <c r="AH41" s="24"/>
      <c r="AI41" s="24"/>
      <c r="AJ41" s="24"/>
      <c r="AK41" s="24">
        <f t="shared" si="1"/>
        <v>49386.947896339683</v>
      </c>
      <c r="AL41" s="24"/>
      <c r="AM41" s="24">
        <f t="shared" si="2"/>
        <v>0</v>
      </c>
      <c r="AN41" s="24"/>
      <c r="AO41" s="24"/>
      <c r="AP41" s="24">
        <v>190.84988269785794</v>
      </c>
      <c r="AQ41" s="24">
        <f t="shared" si="3"/>
        <v>190.84988269785794</v>
      </c>
      <c r="AR41" s="24">
        <f t="shared" si="0"/>
        <v>49577.797779037544</v>
      </c>
      <c r="AS41" s="25" t="s">
        <v>81</v>
      </c>
      <c r="AT41" s="39"/>
      <c r="AU41" s="40"/>
    </row>
    <row r="42" spans="1:47" s="35" customFormat="1" ht="17.45" customHeight="1" x14ac:dyDescent="0.25">
      <c r="A42" s="23" t="s">
        <v>82</v>
      </c>
      <c r="B42" s="24">
        <v>21021.633889486064</v>
      </c>
      <c r="C42" s="24">
        <v>13556.443556332913</v>
      </c>
      <c r="D42" s="24">
        <v>3591.4721221446898</v>
      </c>
      <c r="E42" s="24">
        <v>2347.4440068174995</v>
      </c>
      <c r="F42" s="24">
        <v>1187.2776783136931</v>
      </c>
      <c r="G42" s="24">
        <v>1630.8333064605872</v>
      </c>
      <c r="H42" s="24">
        <v>1450.6683828956859</v>
      </c>
      <c r="I42" s="24">
        <v>1787.1949677871944</v>
      </c>
      <c r="J42" s="24">
        <v>1175.2760694380972</v>
      </c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>
        <v>4546.3167833634961</v>
      </c>
      <c r="AA42" s="24"/>
      <c r="AB42" s="24"/>
      <c r="AC42" s="24"/>
      <c r="AD42" s="24"/>
      <c r="AE42" s="24">
        <v>4126.0575722877775</v>
      </c>
      <c r="AF42" s="24">
        <v>1666.1789369381663</v>
      </c>
      <c r="AG42" s="24"/>
      <c r="AH42" s="24"/>
      <c r="AI42" s="24"/>
      <c r="AJ42" s="24"/>
      <c r="AK42" s="24">
        <f t="shared" si="1"/>
        <v>58086.797272265874</v>
      </c>
      <c r="AL42" s="24"/>
      <c r="AM42" s="24">
        <f t="shared" si="2"/>
        <v>0</v>
      </c>
      <c r="AN42" s="24"/>
      <c r="AO42" s="24"/>
      <c r="AP42" s="24">
        <v>265.24073059200174</v>
      </c>
      <c r="AQ42" s="24">
        <f t="shared" si="3"/>
        <v>265.24073059200174</v>
      </c>
      <c r="AR42" s="24">
        <f t="shared" si="0"/>
        <v>58352.038002857873</v>
      </c>
      <c r="AS42" s="25" t="s">
        <v>82</v>
      </c>
      <c r="AT42" s="39"/>
      <c r="AU42" s="40"/>
    </row>
    <row r="43" spans="1:47" s="35" customFormat="1" ht="17.45" customHeight="1" x14ac:dyDescent="0.25">
      <c r="A43" s="23" t="s">
        <v>89</v>
      </c>
      <c r="B43" s="26">
        <f>SUM(B5:B42)</f>
        <v>694525.42468266981</v>
      </c>
      <c r="C43" s="26">
        <f t="shared" ref="C43:AK43" si="4">SUM(C5:C42)</f>
        <v>197580.46504919685</v>
      </c>
      <c r="D43" s="26">
        <f t="shared" si="4"/>
        <v>240856.77909815262</v>
      </c>
      <c r="E43" s="26">
        <f t="shared" si="4"/>
        <v>196532.38523830284</v>
      </c>
      <c r="F43" s="26">
        <f t="shared" si="4"/>
        <v>83832.324270906494</v>
      </c>
      <c r="G43" s="26">
        <f t="shared" si="4"/>
        <v>50533.893038756323</v>
      </c>
      <c r="H43" s="26">
        <f t="shared" si="4"/>
        <v>43925.929981233945</v>
      </c>
      <c r="I43" s="26">
        <f t="shared" si="4"/>
        <v>151896.09871240685</v>
      </c>
      <c r="J43" s="26">
        <f t="shared" si="4"/>
        <v>116091.33632489153</v>
      </c>
      <c r="K43" s="26">
        <f t="shared" si="4"/>
        <v>7517.2000676673115</v>
      </c>
      <c r="L43" s="26">
        <f t="shared" si="4"/>
        <v>3329.1211901767156</v>
      </c>
      <c r="M43" s="26">
        <f t="shared" si="4"/>
        <v>5797.2021122264823</v>
      </c>
      <c r="N43" s="26">
        <f t="shared" si="4"/>
        <v>7634.8436686511141</v>
      </c>
      <c r="O43" s="26">
        <f t="shared" si="4"/>
        <v>19683.114920554828</v>
      </c>
      <c r="P43" s="26">
        <f t="shared" si="4"/>
        <v>21565.114884879487</v>
      </c>
      <c r="Q43" s="26">
        <f t="shared" si="4"/>
        <v>12915.144159120508</v>
      </c>
      <c r="R43" s="26">
        <f t="shared" si="4"/>
        <v>7377.7338319892388</v>
      </c>
      <c r="S43" s="26">
        <f t="shared" si="4"/>
        <v>20560.272212040189</v>
      </c>
      <c r="T43" s="26">
        <f t="shared" si="4"/>
        <v>37315.906966286391</v>
      </c>
      <c r="U43" s="26">
        <f t="shared" si="4"/>
        <v>9788.4120431538795</v>
      </c>
      <c r="V43" s="26">
        <f t="shared" si="4"/>
        <v>19287.372762469586</v>
      </c>
      <c r="W43" s="26">
        <f t="shared" si="4"/>
        <v>7540.9711786847847</v>
      </c>
      <c r="X43" s="26">
        <f t="shared" si="4"/>
        <v>3125</v>
      </c>
      <c r="Y43" s="26">
        <f t="shared" si="4"/>
        <v>1134</v>
      </c>
      <c r="Z43" s="26">
        <f t="shared" si="4"/>
        <v>61287.585481597154</v>
      </c>
      <c r="AA43" s="26">
        <f t="shared" si="4"/>
        <v>5394.2206410742101</v>
      </c>
      <c r="AB43" s="26">
        <f t="shared" si="4"/>
        <v>1235</v>
      </c>
      <c r="AC43" s="26">
        <f t="shared" si="4"/>
        <v>1236</v>
      </c>
      <c r="AD43" s="26">
        <f t="shared" si="4"/>
        <v>2984</v>
      </c>
      <c r="AE43" s="26">
        <f t="shared" si="4"/>
        <v>52862.663834288884</v>
      </c>
      <c r="AF43" s="26">
        <f t="shared" si="4"/>
        <v>72553.425578943337</v>
      </c>
      <c r="AG43" s="26">
        <f t="shared" si="4"/>
        <v>15161</v>
      </c>
      <c r="AH43" s="26">
        <f t="shared" si="4"/>
        <v>1235</v>
      </c>
      <c r="AI43" s="26">
        <f t="shared" si="4"/>
        <v>4396</v>
      </c>
      <c r="AJ43" s="26">
        <f t="shared" si="4"/>
        <v>1134</v>
      </c>
      <c r="AK43" s="26">
        <f t="shared" si="4"/>
        <v>2179824.941930322</v>
      </c>
      <c r="AL43" s="26">
        <v>0</v>
      </c>
      <c r="AM43" s="24">
        <f t="shared" si="2"/>
        <v>0</v>
      </c>
      <c r="AN43" s="26">
        <f>SUM(AN5:AN42)</f>
        <v>9663.7275209773907</v>
      </c>
      <c r="AO43" s="26">
        <f>SUM(AO5:AO42)</f>
        <v>4731.814721706075</v>
      </c>
      <c r="AP43" s="26">
        <f>SUM(AP5:AP42)</f>
        <v>5715.2636787144902</v>
      </c>
      <c r="AQ43" s="26">
        <f t="shared" si="3"/>
        <v>20110.805921397958</v>
      </c>
      <c r="AR43" s="26">
        <f>SUM(AR5:AR42)</f>
        <v>2199935.7478517196</v>
      </c>
      <c r="AS43" s="25"/>
      <c r="AT43" s="39"/>
      <c r="AU43" s="40"/>
    </row>
    <row r="44" spans="1:47" s="35" customFormat="1" x14ac:dyDescent="0.25">
      <c r="A44" s="39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2"/>
      <c r="AT44" s="40"/>
    </row>
    <row r="45" spans="1:47" s="35" customFormat="1" x14ac:dyDescent="0.25">
      <c r="A45" s="39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2"/>
      <c r="AT45" s="40"/>
    </row>
    <row r="46" spans="1:47" s="35" customFormat="1" x14ac:dyDescent="0.25">
      <c r="A46" s="39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2"/>
      <c r="AT46" s="40"/>
    </row>
    <row r="47" spans="1:47" s="35" customFormat="1" x14ac:dyDescent="0.25">
      <c r="A47" s="39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2"/>
      <c r="AT47" s="40"/>
    </row>
    <row r="48" spans="1:47" s="35" customFormat="1" x14ac:dyDescent="0.25">
      <c r="A48" s="39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2"/>
      <c r="AT48" s="40"/>
    </row>
    <row r="49" spans="1:46" s="35" customFormat="1" x14ac:dyDescent="0.25">
      <c r="A49" s="39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2"/>
      <c r="AT49" s="40"/>
    </row>
  </sheetData>
  <mergeCells count="2">
    <mergeCell ref="A1:AO3"/>
    <mergeCell ref="AP1:AR3"/>
  </mergeCells>
  <pageMargins left="0.62992125984251968" right="0.23622047244094491" top="0.74803149606299213" bottom="0.74803149606299213" header="0.31496062992125984" footer="0.31496062992125984"/>
  <pageSetup paperSize="190" scale="62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45"/>
  <sheetViews>
    <sheetView tabSelected="1" topLeftCell="A31" workbookViewId="0">
      <selection activeCell="AT4" sqref="AT4"/>
    </sheetView>
  </sheetViews>
  <sheetFormatPr defaultColWidth="9.140625" defaultRowHeight="15" x14ac:dyDescent="0.25"/>
  <cols>
    <col min="1" max="1" width="14.140625" style="18" bestFit="1" customWidth="1"/>
    <col min="2" max="2" width="7" style="18" bestFit="1" customWidth="1"/>
    <col min="3" max="10" width="6.140625" style="18" bestFit="1" customWidth="1"/>
    <col min="11" max="19" width="5.28515625" style="18" customWidth="1"/>
    <col min="20" max="20" width="6.140625" style="18" bestFit="1" customWidth="1"/>
    <col min="21" max="23" width="5.28515625" style="18" customWidth="1"/>
    <col min="24" max="25" width="4.42578125" style="18" bestFit="1" customWidth="1"/>
    <col min="26" max="26" width="6.140625" style="18" bestFit="1" customWidth="1"/>
    <col min="27" max="30" width="4.42578125" style="18" bestFit="1" customWidth="1"/>
    <col min="31" max="32" width="6.140625" style="18" bestFit="1" customWidth="1"/>
    <col min="33" max="33" width="5.28515625" style="18" bestFit="1" customWidth="1"/>
    <col min="34" max="36" width="4.42578125" style="18" bestFit="1" customWidth="1"/>
    <col min="37" max="37" width="7" style="10" bestFit="1" customWidth="1"/>
    <col min="38" max="38" width="6.140625" style="18" bestFit="1" customWidth="1"/>
    <col min="39" max="39" width="6.140625" style="10" bestFit="1" customWidth="1"/>
    <col min="40" max="41" width="6.140625" style="18" bestFit="1" customWidth="1"/>
    <col min="42" max="42" width="7" style="18" bestFit="1" customWidth="1"/>
    <col min="43" max="43" width="7" style="10" bestFit="1" customWidth="1"/>
    <col min="44" max="44" width="7" style="34" bestFit="1" customWidth="1"/>
    <col min="45" max="45" width="11.85546875" style="18" bestFit="1" customWidth="1"/>
    <col min="46" max="255" width="9.140625" style="18"/>
    <col min="256" max="256" width="10" style="18" customWidth="1"/>
    <col min="257" max="265" width="6.7109375" style="18" customWidth="1"/>
    <col min="266" max="274" width="5.28515625" style="18" customWidth="1"/>
    <col min="275" max="275" width="6.85546875" style="18" customWidth="1"/>
    <col min="276" max="278" width="5.28515625" style="18" customWidth="1"/>
    <col min="279" max="280" width="4.7109375" style="18" customWidth="1"/>
    <col min="281" max="281" width="6.7109375" style="18" customWidth="1"/>
    <col min="282" max="285" width="4.7109375" style="18" customWidth="1"/>
    <col min="286" max="286" width="7" style="18" customWidth="1"/>
    <col min="287" max="287" width="6.7109375" style="18" customWidth="1"/>
    <col min="288" max="288" width="5.85546875" style="18" customWidth="1"/>
    <col min="289" max="291" width="4.28515625" style="18" customWidth="1"/>
    <col min="292" max="292" width="7.7109375" style="18" customWidth="1"/>
    <col min="293" max="293" width="6.85546875" style="18" customWidth="1"/>
    <col min="294" max="294" width="3.7109375" style="18" customWidth="1"/>
    <col min="295" max="295" width="7" style="18" customWidth="1"/>
    <col min="296" max="296" width="6.7109375" style="18" customWidth="1"/>
    <col min="297" max="297" width="7" style="18" customWidth="1"/>
    <col min="298" max="298" width="7.28515625" style="18" customWidth="1"/>
    <col min="299" max="299" width="7.7109375" style="18" customWidth="1"/>
    <col min="300" max="300" width="8.140625" style="18" customWidth="1"/>
    <col min="301" max="301" width="12" style="18" customWidth="1"/>
    <col min="302" max="511" width="9.140625" style="18"/>
    <col min="512" max="512" width="10" style="18" customWidth="1"/>
    <col min="513" max="521" width="6.7109375" style="18" customWidth="1"/>
    <col min="522" max="530" width="5.28515625" style="18" customWidth="1"/>
    <col min="531" max="531" width="6.85546875" style="18" customWidth="1"/>
    <col min="532" max="534" width="5.28515625" style="18" customWidth="1"/>
    <col min="535" max="536" width="4.7109375" style="18" customWidth="1"/>
    <col min="537" max="537" width="6.7109375" style="18" customWidth="1"/>
    <col min="538" max="541" width="4.7109375" style="18" customWidth="1"/>
    <col min="542" max="542" width="7" style="18" customWidth="1"/>
    <col min="543" max="543" width="6.7109375" style="18" customWidth="1"/>
    <col min="544" max="544" width="5.85546875" style="18" customWidth="1"/>
    <col min="545" max="547" width="4.28515625" style="18" customWidth="1"/>
    <col min="548" max="548" width="7.7109375" style="18" customWidth="1"/>
    <col min="549" max="549" width="6.85546875" style="18" customWidth="1"/>
    <col min="550" max="550" width="3.7109375" style="18" customWidth="1"/>
    <col min="551" max="551" width="7" style="18" customWidth="1"/>
    <col min="552" max="552" width="6.7109375" style="18" customWidth="1"/>
    <col min="553" max="553" width="7" style="18" customWidth="1"/>
    <col min="554" max="554" width="7.28515625" style="18" customWidth="1"/>
    <col min="555" max="555" width="7.7109375" style="18" customWidth="1"/>
    <col min="556" max="556" width="8.140625" style="18" customWidth="1"/>
    <col min="557" max="557" width="12" style="18" customWidth="1"/>
    <col min="558" max="767" width="9.140625" style="18"/>
    <col min="768" max="768" width="10" style="18" customWidth="1"/>
    <col min="769" max="777" width="6.7109375" style="18" customWidth="1"/>
    <col min="778" max="786" width="5.28515625" style="18" customWidth="1"/>
    <col min="787" max="787" width="6.85546875" style="18" customWidth="1"/>
    <col min="788" max="790" width="5.28515625" style="18" customWidth="1"/>
    <col min="791" max="792" width="4.7109375" style="18" customWidth="1"/>
    <col min="793" max="793" width="6.7109375" style="18" customWidth="1"/>
    <col min="794" max="797" width="4.7109375" style="18" customWidth="1"/>
    <col min="798" max="798" width="7" style="18" customWidth="1"/>
    <col min="799" max="799" width="6.7109375" style="18" customWidth="1"/>
    <col min="800" max="800" width="5.85546875" style="18" customWidth="1"/>
    <col min="801" max="803" width="4.28515625" style="18" customWidth="1"/>
    <col min="804" max="804" width="7.7109375" style="18" customWidth="1"/>
    <col min="805" max="805" width="6.85546875" style="18" customWidth="1"/>
    <col min="806" max="806" width="3.7109375" style="18" customWidth="1"/>
    <col min="807" max="807" width="7" style="18" customWidth="1"/>
    <col min="808" max="808" width="6.7109375" style="18" customWidth="1"/>
    <col min="809" max="809" width="7" style="18" customWidth="1"/>
    <col min="810" max="810" width="7.28515625" style="18" customWidth="1"/>
    <col min="811" max="811" width="7.7109375" style="18" customWidth="1"/>
    <col min="812" max="812" width="8.140625" style="18" customWidth="1"/>
    <col min="813" max="813" width="12" style="18" customWidth="1"/>
    <col min="814" max="1023" width="9.140625" style="18"/>
    <col min="1024" max="1024" width="10" style="18" customWidth="1"/>
    <col min="1025" max="1033" width="6.7109375" style="18" customWidth="1"/>
    <col min="1034" max="1042" width="5.28515625" style="18" customWidth="1"/>
    <col min="1043" max="1043" width="6.85546875" style="18" customWidth="1"/>
    <col min="1044" max="1046" width="5.28515625" style="18" customWidth="1"/>
    <col min="1047" max="1048" width="4.7109375" style="18" customWidth="1"/>
    <col min="1049" max="1049" width="6.7109375" style="18" customWidth="1"/>
    <col min="1050" max="1053" width="4.7109375" style="18" customWidth="1"/>
    <col min="1054" max="1054" width="7" style="18" customWidth="1"/>
    <col min="1055" max="1055" width="6.7109375" style="18" customWidth="1"/>
    <col min="1056" max="1056" width="5.85546875" style="18" customWidth="1"/>
    <col min="1057" max="1059" width="4.28515625" style="18" customWidth="1"/>
    <col min="1060" max="1060" width="7.7109375" style="18" customWidth="1"/>
    <col min="1061" max="1061" width="6.85546875" style="18" customWidth="1"/>
    <col min="1062" max="1062" width="3.7109375" style="18" customWidth="1"/>
    <col min="1063" max="1063" width="7" style="18" customWidth="1"/>
    <col min="1064" max="1064" width="6.7109375" style="18" customWidth="1"/>
    <col min="1065" max="1065" width="7" style="18" customWidth="1"/>
    <col min="1066" max="1066" width="7.28515625" style="18" customWidth="1"/>
    <col min="1067" max="1067" width="7.7109375" style="18" customWidth="1"/>
    <col min="1068" max="1068" width="8.140625" style="18" customWidth="1"/>
    <col min="1069" max="1069" width="12" style="18" customWidth="1"/>
    <col min="1070" max="1279" width="9.140625" style="18"/>
    <col min="1280" max="1280" width="10" style="18" customWidth="1"/>
    <col min="1281" max="1289" width="6.7109375" style="18" customWidth="1"/>
    <col min="1290" max="1298" width="5.28515625" style="18" customWidth="1"/>
    <col min="1299" max="1299" width="6.85546875" style="18" customWidth="1"/>
    <col min="1300" max="1302" width="5.28515625" style="18" customWidth="1"/>
    <col min="1303" max="1304" width="4.7109375" style="18" customWidth="1"/>
    <col min="1305" max="1305" width="6.7109375" style="18" customWidth="1"/>
    <col min="1306" max="1309" width="4.7109375" style="18" customWidth="1"/>
    <col min="1310" max="1310" width="7" style="18" customWidth="1"/>
    <col min="1311" max="1311" width="6.7109375" style="18" customWidth="1"/>
    <col min="1312" max="1312" width="5.85546875" style="18" customWidth="1"/>
    <col min="1313" max="1315" width="4.28515625" style="18" customWidth="1"/>
    <col min="1316" max="1316" width="7.7109375" style="18" customWidth="1"/>
    <col min="1317" max="1317" width="6.85546875" style="18" customWidth="1"/>
    <col min="1318" max="1318" width="3.7109375" style="18" customWidth="1"/>
    <col min="1319" max="1319" width="7" style="18" customWidth="1"/>
    <col min="1320" max="1320" width="6.7109375" style="18" customWidth="1"/>
    <col min="1321" max="1321" width="7" style="18" customWidth="1"/>
    <col min="1322" max="1322" width="7.28515625" style="18" customWidth="1"/>
    <col min="1323" max="1323" width="7.7109375" style="18" customWidth="1"/>
    <col min="1324" max="1324" width="8.140625" style="18" customWidth="1"/>
    <col min="1325" max="1325" width="12" style="18" customWidth="1"/>
    <col min="1326" max="1535" width="9.140625" style="18"/>
    <col min="1536" max="1536" width="10" style="18" customWidth="1"/>
    <col min="1537" max="1545" width="6.7109375" style="18" customWidth="1"/>
    <col min="1546" max="1554" width="5.28515625" style="18" customWidth="1"/>
    <col min="1555" max="1555" width="6.85546875" style="18" customWidth="1"/>
    <col min="1556" max="1558" width="5.28515625" style="18" customWidth="1"/>
    <col min="1559" max="1560" width="4.7109375" style="18" customWidth="1"/>
    <col min="1561" max="1561" width="6.7109375" style="18" customWidth="1"/>
    <col min="1562" max="1565" width="4.7109375" style="18" customWidth="1"/>
    <col min="1566" max="1566" width="7" style="18" customWidth="1"/>
    <col min="1567" max="1567" width="6.7109375" style="18" customWidth="1"/>
    <col min="1568" max="1568" width="5.85546875" style="18" customWidth="1"/>
    <col min="1569" max="1571" width="4.28515625" style="18" customWidth="1"/>
    <col min="1572" max="1572" width="7.7109375" style="18" customWidth="1"/>
    <col min="1573" max="1573" width="6.85546875" style="18" customWidth="1"/>
    <col min="1574" max="1574" width="3.7109375" style="18" customWidth="1"/>
    <col min="1575" max="1575" width="7" style="18" customWidth="1"/>
    <col min="1576" max="1576" width="6.7109375" style="18" customWidth="1"/>
    <col min="1577" max="1577" width="7" style="18" customWidth="1"/>
    <col min="1578" max="1578" width="7.28515625" style="18" customWidth="1"/>
    <col min="1579" max="1579" width="7.7109375" style="18" customWidth="1"/>
    <col min="1580" max="1580" width="8.140625" style="18" customWidth="1"/>
    <col min="1581" max="1581" width="12" style="18" customWidth="1"/>
    <col min="1582" max="1791" width="9.140625" style="18"/>
    <col min="1792" max="1792" width="10" style="18" customWidth="1"/>
    <col min="1793" max="1801" width="6.7109375" style="18" customWidth="1"/>
    <col min="1802" max="1810" width="5.28515625" style="18" customWidth="1"/>
    <col min="1811" max="1811" width="6.85546875" style="18" customWidth="1"/>
    <col min="1812" max="1814" width="5.28515625" style="18" customWidth="1"/>
    <col min="1815" max="1816" width="4.7109375" style="18" customWidth="1"/>
    <col min="1817" max="1817" width="6.7109375" style="18" customWidth="1"/>
    <col min="1818" max="1821" width="4.7109375" style="18" customWidth="1"/>
    <col min="1822" max="1822" width="7" style="18" customWidth="1"/>
    <col min="1823" max="1823" width="6.7109375" style="18" customWidth="1"/>
    <col min="1824" max="1824" width="5.85546875" style="18" customWidth="1"/>
    <col min="1825" max="1827" width="4.28515625" style="18" customWidth="1"/>
    <col min="1828" max="1828" width="7.7109375" style="18" customWidth="1"/>
    <col min="1829" max="1829" width="6.85546875" style="18" customWidth="1"/>
    <col min="1830" max="1830" width="3.7109375" style="18" customWidth="1"/>
    <col min="1831" max="1831" width="7" style="18" customWidth="1"/>
    <col min="1832" max="1832" width="6.7109375" style="18" customWidth="1"/>
    <col min="1833" max="1833" width="7" style="18" customWidth="1"/>
    <col min="1834" max="1834" width="7.28515625" style="18" customWidth="1"/>
    <col min="1835" max="1835" width="7.7109375" style="18" customWidth="1"/>
    <col min="1836" max="1836" width="8.140625" style="18" customWidth="1"/>
    <col min="1837" max="1837" width="12" style="18" customWidth="1"/>
    <col min="1838" max="2047" width="9.140625" style="18"/>
    <col min="2048" max="2048" width="10" style="18" customWidth="1"/>
    <col min="2049" max="2057" width="6.7109375" style="18" customWidth="1"/>
    <col min="2058" max="2066" width="5.28515625" style="18" customWidth="1"/>
    <col min="2067" max="2067" width="6.85546875" style="18" customWidth="1"/>
    <col min="2068" max="2070" width="5.28515625" style="18" customWidth="1"/>
    <col min="2071" max="2072" width="4.7109375" style="18" customWidth="1"/>
    <col min="2073" max="2073" width="6.7109375" style="18" customWidth="1"/>
    <col min="2074" max="2077" width="4.7109375" style="18" customWidth="1"/>
    <col min="2078" max="2078" width="7" style="18" customWidth="1"/>
    <col min="2079" max="2079" width="6.7109375" style="18" customWidth="1"/>
    <col min="2080" max="2080" width="5.85546875" style="18" customWidth="1"/>
    <col min="2081" max="2083" width="4.28515625" style="18" customWidth="1"/>
    <col min="2084" max="2084" width="7.7109375" style="18" customWidth="1"/>
    <col min="2085" max="2085" width="6.85546875" style="18" customWidth="1"/>
    <col min="2086" max="2086" width="3.7109375" style="18" customWidth="1"/>
    <col min="2087" max="2087" width="7" style="18" customWidth="1"/>
    <col min="2088" max="2088" width="6.7109375" style="18" customWidth="1"/>
    <col min="2089" max="2089" width="7" style="18" customWidth="1"/>
    <col min="2090" max="2090" width="7.28515625" style="18" customWidth="1"/>
    <col min="2091" max="2091" width="7.7109375" style="18" customWidth="1"/>
    <col min="2092" max="2092" width="8.140625" style="18" customWidth="1"/>
    <col min="2093" max="2093" width="12" style="18" customWidth="1"/>
    <col min="2094" max="2303" width="9.140625" style="18"/>
    <col min="2304" max="2304" width="10" style="18" customWidth="1"/>
    <col min="2305" max="2313" width="6.7109375" style="18" customWidth="1"/>
    <col min="2314" max="2322" width="5.28515625" style="18" customWidth="1"/>
    <col min="2323" max="2323" width="6.85546875" style="18" customWidth="1"/>
    <col min="2324" max="2326" width="5.28515625" style="18" customWidth="1"/>
    <col min="2327" max="2328" width="4.7109375" style="18" customWidth="1"/>
    <col min="2329" max="2329" width="6.7109375" style="18" customWidth="1"/>
    <col min="2330" max="2333" width="4.7109375" style="18" customWidth="1"/>
    <col min="2334" max="2334" width="7" style="18" customWidth="1"/>
    <col min="2335" max="2335" width="6.7109375" style="18" customWidth="1"/>
    <col min="2336" max="2336" width="5.85546875" style="18" customWidth="1"/>
    <col min="2337" max="2339" width="4.28515625" style="18" customWidth="1"/>
    <col min="2340" max="2340" width="7.7109375" style="18" customWidth="1"/>
    <col min="2341" max="2341" width="6.85546875" style="18" customWidth="1"/>
    <col min="2342" max="2342" width="3.7109375" style="18" customWidth="1"/>
    <col min="2343" max="2343" width="7" style="18" customWidth="1"/>
    <col min="2344" max="2344" width="6.7109375" style="18" customWidth="1"/>
    <col min="2345" max="2345" width="7" style="18" customWidth="1"/>
    <col min="2346" max="2346" width="7.28515625" style="18" customWidth="1"/>
    <col min="2347" max="2347" width="7.7109375" style="18" customWidth="1"/>
    <col min="2348" max="2348" width="8.140625" style="18" customWidth="1"/>
    <col min="2349" max="2349" width="12" style="18" customWidth="1"/>
    <col min="2350" max="2559" width="9.140625" style="18"/>
    <col min="2560" max="2560" width="10" style="18" customWidth="1"/>
    <col min="2561" max="2569" width="6.7109375" style="18" customWidth="1"/>
    <col min="2570" max="2578" width="5.28515625" style="18" customWidth="1"/>
    <col min="2579" max="2579" width="6.85546875" style="18" customWidth="1"/>
    <col min="2580" max="2582" width="5.28515625" style="18" customWidth="1"/>
    <col min="2583" max="2584" width="4.7109375" style="18" customWidth="1"/>
    <col min="2585" max="2585" width="6.7109375" style="18" customWidth="1"/>
    <col min="2586" max="2589" width="4.7109375" style="18" customWidth="1"/>
    <col min="2590" max="2590" width="7" style="18" customWidth="1"/>
    <col min="2591" max="2591" width="6.7109375" style="18" customWidth="1"/>
    <col min="2592" max="2592" width="5.85546875" style="18" customWidth="1"/>
    <col min="2593" max="2595" width="4.28515625" style="18" customWidth="1"/>
    <col min="2596" max="2596" width="7.7109375" style="18" customWidth="1"/>
    <col min="2597" max="2597" width="6.85546875" style="18" customWidth="1"/>
    <col min="2598" max="2598" width="3.7109375" style="18" customWidth="1"/>
    <col min="2599" max="2599" width="7" style="18" customWidth="1"/>
    <col min="2600" max="2600" width="6.7109375" style="18" customWidth="1"/>
    <col min="2601" max="2601" width="7" style="18" customWidth="1"/>
    <col min="2602" max="2602" width="7.28515625" style="18" customWidth="1"/>
    <col min="2603" max="2603" width="7.7109375" style="18" customWidth="1"/>
    <col min="2604" max="2604" width="8.140625" style="18" customWidth="1"/>
    <col min="2605" max="2605" width="12" style="18" customWidth="1"/>
    <col min="2606" max="2815" width="9.140625" style="18"/>
    <col min="2816" max="2816" width="10" style="18" customWidth="1"/>
    <col min="2817" max="2825" width="6.7109375" style="18" customWidth="1"/>
    <col min="2826" max="2834" width="5.28515625" style="18" customWidth="1"/>
    <col min="2835" max="2835" width="6.85546875" style="18" customWidth="1"/>
    <col min="2836" max="2838" width="5.28515625" style="18" customWidth="1"/>
    <col min="2839" max="2840" width="4.7109375" style="18" customWidth="1"/>
    <col min="2841" max="2841" width="6.7109375" style="18" customWidth="1"/>
    <col min="2842" max="2845" width="4.7109375" style="18" customWidth="1"/>
    <col min="2846" max="2846" width="7" style="18" customWidth="1"/>
    <col min="2847" max="2847" width="6.7109375" style="18" customWidth="1"/>
    <col min="2848" max="2848" width="5.85546875" style="18" customWidth="1"/>
    <col min="2849" max="2851" width="4.28515625" style="18" customWidth="1"/>
    <col min="2852" max="2852" width="7.7109375" style="18" customWidth="1"/>
    <col min="2853" max="2853" width="6.85546875" style="18" customWidth="1"/>
    <col min="2854" max="2854" width="3.7109375" style="18" customWidth="1"/>
    <col min="2855" max="2855" width="7" style="18" customWidth="1"/>
    <col min="2856" max="2856" width="6.7109375" style="18" customWidth="1"/>
    <col min="2857" max="2857" width="7" style="18" customWidth="1"/>
    <col min="2858" max="2858" width="7.28515625" style="18" customWidth="1"/>
    <col min="2859" max="2859" width="7.7109375" style="18" customWidth="1"/>
    <col min="2860" max="2860" width="8.140625" style="18" customWidth="1"/>
    <col min="2861" max="2861" width="12" style="18" customWidth="1"/>
    <col min="2862" max="3071" width="9.140625" style="18"/>
    <col min="3072" max="3072" width="10" style="18" customWidth="1"/>
    <col min="3073" max="3081" width="6.7109375" style="18" customWidth="1"/>
    <col min="3082" max="3090" width="5.28515625" style="18" customWidth="1"/>
    <col min="3091" max="3091" width="6.85546875" style="18" customWidth="1"/>
    <col min="3092" max="3094" width="5.28515625" style="18" customWidth="1"/>
    <col min="3095" max="3096" width="4.7109375" style="18" customWidth="1"/>
    <col min="3097" max="3097" width="6.7109375" style="18" customWidth="1"/>
    <col min="3098" max="3101" width="4.7109375" style="18" customWidth="1"/>
    <col min="3102" max="3102" width="7" style="18" customWidth="1"/>
    <col min="3103" max="3103" width="6.7109375" style="18" customWidth="1"/>
    <col min="3104" max="3104" width="5.85546875" style="18" customWidth="1"/>
    <col min="3105" max="3107" width="4.28515625" style="18" customWidth="1"/>
    <col min="3108" max="3108" width="7.7109375" style="18" customWidth="1"/>
    <col min="3109" max="3109" width="6.85546875" style="18" customWidth="1"/>
    <col min="3110" max="3110" width="3.7109375" style="18" customWidth="1"/>
    <col min="3111" max="3111" width="7" style="18" customWidth="1"/>
    <col min="3112" max="3112" width="6.7109375" style="18" customWidth="1"/>
    <col min="3113" max="3113" width="7" style="18" customWidth="1"/>
    <col min="3114" max="3114" width="7.28515625" style="18" customWidth="1"/>
    <col min="3115" max="3115" width="7.7109375" style="18" customWidth="1"/>
    <col min="3116" max="3116" width="8.140625" style="18" customWidth="1"/>
    <col min="3117" max="3117" width="12" style="18" customWidth="1"/>
    <col min="3118" max="3327" width="9.140625" style="18"/>
    <col min="3328" max="3328" width="10" style="18" customWidth="1"/>
    <col min="3329" max="3337" width="6.7109375" style="18" customWidth="1"/>
    <col min="3338" max="3346" width="5.28515625" style="18" customWidth="1"/>
    <col min="3347" max="3347" width="6.85546875" style="18" customWidth="1"/>
    <col min="3348" max="3350" width="5.28515625" style="18" customWidth="1"/>
    <col min="3351" max="3352" width="4.7109375" style="18" customWidth="1"/>
    <col min="3353" max="3353" width="6.7109375" style="18" customWidth="1"/>
    <col min="3354" max="3357" width="4.7109375" style="18" customWidth="1"/>
    <col min="3358" max="3358" width="7" style="18" customWidth="1"/>
    <col min="3359" max="3359" width="6.7109375" style="18" customWidth="1"/>
    <col min="3360" max="3360" width="5.85546875" style="18" customWidth="1"/>
    <col min="3361" max="3363" width="4.28515625" style="18" customWidth="1"/>
    <col min="3364" max="3364" width="7.7109375" style="18" customWidth="1"/>
    <col min="3365" max="3365" width="6.85546875" style="18" customWidth="1"/>
    <col min="3366" max="3366" width="3.7109375" style="18" customWidth="1"/>
    <col min="3367" max="3367" width="7" style="18" customWidth="1"/>
    <col min="3368" max="3368" width="6.7109375" style="18" customWidth="1"/>
    <col min="3369" max="3369" width="7" style="18" customWidth="1"/>
    <col min="3370" max="3370" width="7.28515625" style="18" customWidth="1"/>
    <col min="3371" max="3371" width="7.7109375" style="18" customWidth="1"/>
    <col min="3372" max="3372" width="8.140625" style="18" customWidth="1"/>
    <col min="3373" max="3373" width="12" style="18" customWidth="1"/>
    <col min="3374" max="3583" width="9.140625" style="18"/>
    <col min="3584" max="3584" width="10" style="18" customWidth="1"/>
    <col min="3585" max="3593" width="6.7109375" style="18" customWidth="1"/>
    <col min="3594" max="3602" width="5.28515625" style="18" customWidth="1"/>
    <col min="3603" max="3603" width="6.85546875" style="18" customWidth="1"/>
    <col min="3604" max="3606" width="5.28515625" style="18" customWidth="1"/>
    <col min="3607" max="3608" width="4.7109375" style="18" customWidth="1"/>
    <col min="3609" max="3609" width="6.7109375" style="18" customWidth="1"/>
    <col min="3610" max="3613" width="4.7109375" style="18" customWidth="1"/>
    <col min="3614" max="3614" width="7" style="18" customWidth="1"/>
    <col min="3615" max="3615" width="6.7109375" style="18" customWidth="1"/>
    <col min="3616" max="3616" width="5.85546875" style="18" customWidth="1"/>
    <col min="3617" max="3619" width="4.28515625" style="18" customWidth="1"/>
    <col min="3620" max="3620" width="7.7109375" style="18" customWidth="1"/>
    <col min="3621" max="3621" width="6.85546875" style="18" customWidth="1"/>
    <col min="3622" max="3622" width="3.7109375" style="18" customWidth="1"/>
    <col min="3623" max="3623" width="7" style="18" customWidth="1"/>
    <col min="3624" max="3624" width="6.7109375" style="18" customWidth="1"/>
    <col min="3625" max="3625" width="7" style="18" customWidth="1"/>
    <col min="3626" max="3626" width="7.28515625" style="18" customWidth="1"/>
    <col min="3627" max="3627" width="7.7109375" style="18" customWidth="1"/>
    <col min="3628" max="3628" width="8.140625" style="18" customWidth="1"/>
    <col min="3629" max="3629" width="12" style="18" customWidth="1"/>
    <col min="3630" max="3839" width="9.140625" style="18"/>
    <col min="3840" max="3840" width="10" style="18" customWidth="1"/>
    <col min="3841" max="3849" width="6.7109375" style="18" customWidth="1"/>
    <col min="3850" max="3858" width="5.28515625" style="18" customWidth="1"/>
    <col min="3859" max="3859" width="6.85546875" style="18" customWidth="1"/>
    <col min="3860" max="3862" width="5.28515625" style="18" customWidth="1"/>
    <col min="3863" max="3864" width="4.7109375" style="18" customWidth="1"/>
    <col min="3865" max="3865" width="6.7109375" style="18" customWidth="1"/>
    <col min="3866" max="3869" width="4.7109375" style="18" customWidth="1"/>
    <col min="3870" max="3870" width="7" style="18" customWidth="1"/>
    <col min="3871" max="3871" width="6.7109375" style="18" customWidth="1"/>
    <col min="3872" max="3872" width="5.85546875" style="18" customWidth="1"/>
    <col min="3873" max="3875" width="4.28515625" style="18" customWidth="1"/>
    <col min="3876" max="3876" width="7.7109375" style="18" customWidth="1"/>
    <col min="3877" max="3877" width="6.85546875" style="18" customWidth="1"/>
    <col min="3878" max="3878" width="3.7109375" style="18" customWidth="1"/>
    <col min="3879" max="3879" width="7" style="18" customWidth="1"/>
    <col min="3880" max="3880" width="6.7109375" style="18" customWidth="1"/>
    <col min="3881" max="3881" width="7" style="18" customWidth="1"/>
    <col min="3882" max="3882" width="7.28515625" style="18" customWidth="1"/>
    <col min="3883" max="3883" width="7.7109375" style="18" customWidth="1"/>
    <col min="3884" max="3884" width="8.140625" style="18" customWidth="1"/>
    <col min="3885" max="3885" width="12" style="18" customWidth="1"/>
    <col min="3886" max="4095" width="9.140625" style="18"/>
    <col min="4096" max="4096" width="10" style="18" customWidth="1"/>
    <col min="4097" max="4105" width="6.7109375" style="18" customWidth="1"/>
    <col min="4106" max="4114" width="5.28515625" style="18" customWidth="1"/>
    <col min="4115" max="4115" width="6.85546875" style="18" customWidth="1"/>
    <col min="4116" max="4118" width="5.28515625" style="18" customWidth="1"/>
    <col min="4119" max="4120" width="4.7109375" style="18" customWidth="1"/>
    <col min="4121" max="4121" width="6.7109375" style="18" customWidth="1"/>
    <col min="4122" max="4125" width="4.7109375" style="18" customWidth="1"/>
    <col min="4126" max="4126" width="7" style="18" customWidth="1"/>
    <col min="4127" max="4127" width="6.7109375" style="18" customWidth="1"/>
    <col min="4128" max="4128" width="5.85546875" style="18" customWidth="1"/>
    <col min="4129" max="4131" width="4.28515625" style="18" customWidth="1"/>
    <col min="4132" max="4132" width="7.7109375" style="18" customWidth="1"/>
    <col min="4133" max="4133" width="6.85546875" style="18" customWidth="1"/>
    <col min="4134" max="4134" width="3.7109375" style="18" customWidth="1"/>
    <col min="4135" max="4135" width="7" style="18" customWidth="1"/>
    <col min="4136" max="4136" width="6.7109375" style="18" customWidth="1"/>
    <col min="4137" max="4137" width="7" style="18" customWidth="1"/>
    <col min="4138" max="4138" width="7.28515625" style="18" customWidth="1"/>
    <col min="4139" max="4139" width="7.7109375" style="18" customWidth="1"/>
    <col min="4140" max="4140" width="8.140625" style="18" customWidth="1"/>
    <col min="4141" max="4141" width="12" style="18" customWidth="1"/>
    <col min="4142" max="4351" width="9.140625" style="18"/>
    <col min="4352" max="4352" width="10" style="18" customWidth="1"/>
    <col min="4353" max="4361" width="6.7109375" style="18" customWidth="1"/>
    <col min="4362" max="4370" width="5.28515625" style="18" customWidth="1"/>
    <col min="4371" max="4371" width="6.85546875" style="18" customWidth="1"/>
    <col min="4372" max="4374" width="5.28515625" style="18" customWidth="1"/>
    <col min="4375" max="4376" width="4.7109375" style="18" customWidth="1"/>
    <col min="4377" max="4377" width="6.7109375" style="18" customWidth="1"/>
    <col min="4378" max="4381" width="4.7109375" style="18" customWidth="1"/>
    <col min="4382" max="4382" width="7" style="18" customWidth="1"/>
    <col min="4383" max="4383" width="6.7109375" style="18" customWidth="1"/>
    <col min="4384" max="4384" width="5.85546875" style="18" customWidth="1"/>
    <col min="4385" max="4387" width="4.28515625" style="18" customWidth="1"/>
    <col min="4388" max="4388" width="7.7109375" style="18" customWidth="1"/>
    <col min="4389" max="4389" width="6.85546875" style="18" customWidth="1"/>
    <col min="4390" max="4390" width="3.7109375" style="18" customWidth="1"/>
    <col min="4391" max="4391" width="7" style="18" customWidth="1"/>
    <col min="4392" max="4392" width="6.7109375" style="18" customWidth="1"/>
    <col min="4393" max="4393" width="7" style="18" customWidth="1"/>
    <col min="4394" max="4394" width="7.28515625" style="18" customWidth="1"/>
    <col min="4395" max="4395" width="7.7109375" style="18" customWidth="1"/>
    <col min="4396" max="4396" width="8.140625" style="18" customWidth="1"/>
    <col min="4397" max="4397" width="12" style="18" customWidth="1"/>
    <col min="4398" max="4607" width="9.140625" style="18"/>
    <col min="4608" max="4608" width="10" style="18" customWidth="1"/>
    <col min="4609" max="4617" width="6.7109375" style="18" customWidth="1"/>
    <col min="4618" max="4626" width="5.28515625" style="18" customWidth="1"/>
    <col min="4627" max="4627" width="6.85546875" style="18" customWidth="1"/>
    <col min="4628" max="4630" width="5.28515625" style="18" customWidth="1"/>
    <col min="4631" max="4632" width="4.7109375" style="18" customWidth="1"/>
    <col min="4633" max="4633" width="6.7109375" style="18" customWidth="1"/>
    <col min="4634" max="4637" width="4.7109375" style="18" customWidth="1"/>
    <col min="4638" max="4638" width="7" style="18" customWidth="1"/>
    <col min="4639" max="4639" width="6.7109375" style="18" customWidth="1"/>
    <col min="4640" max="4640" width="5.85546875" style="18" customWidth="1"/>
    <col min="4641" max="4643" width="4.28515625" style="18" customWidth="1"/>
    <col min="4644" max="4644" width="7.7109375" style="18" customWidth="1"/>
    <col min="4645" max="4645" width="6.85546875" style="18" customWidth="1"/>
    <col min="4646" max="4646" width="3.7109375" style="18" customWidth="1"/>
    <col min="4647" max="4647" width="7" style="18" customWidth="1"/>
    <col min="4648" max="4648" width="6.7109375" style="18" customWidth="1"/>
    <col min="4649" max="4649" width="7" style="18" customWidth="1"/>
    <col min="4650" max="4650" width="7.28515625" style="18" customWidth="1"/>
    <col min="4651" max="4651" width="7.7109375" style="18" customWidth="1"/>
    <col min="4652" max="4652" width="8.140625" style="18" customWidth="1"/>
    <col min="4653" max="4653" width="12" style="18" customWidth="1"/>
    <col min="4654" max="4863" width="9.140625" style="18"/>
    <col min="4864" max="4864" width="10" style="18" customWidth="1"/>
    <col min="4865" max="4873" width="6.7109375" style="18" customWidth="1"/>
    <col min="4874" max="4882" width="5.28515625" style="18" customWidth="1"/>
    <col min="4883" max="4883" width="6.85546875" style="18" customWidth="1"/>
    <col min="4884" max="4886" width="5.28515625" style="18" customWidth="1"/>
    <col min="4887" max="4888" width="4.7109375" style="18" customWidth="1"/>
    <col min="4889" max="4889" width="6.7109375" style="18" customWidth="1"/>
    <col min="4890" max="4893" width="4.7109375" style="18" customWidth="1"/>
    <col min="4894" max="4894" width="7" style="18" customWidth="1"/>
    <col min="4895" max="4895" width="6.7109375" style="18" customWidth="1"/>
    <col min="4896" max="4896" width="5.85546875" style="18" customWidth="1"/>
    <col min="4897" max="4899" width="4.28515625" style="18" customWidth="1"/>
    <col min="4900" max="4900" width="7.7109375" style="18" customWidth="1"/>
    <col min="4901" max="4901" width="6.85546875" style="18" customWidth="1"/>
    <col min="4902" max="4902" width="3.7109375" style="18" customWidth="1"/>
    <col min="4903" max="4903" width="7" style="18" customWidth="1"/>
    <col min="4904" max="4904" width="6.7109375" style="18" customWidth="1"/>
    <col min="4905" max="4905" width="7" style="18" customWidth="1"/>
    <col min="4906" max="4906" width="7.28515625" style="18" customWidth="1"/>
    <col min="4907" max="4907" width="7.7109375" style="18" customWidth="1"/>
    <col min="4908" max="4908" width="8.140625" style="18" customWidth="1"/>
    <col min="4909" max="4909" width="12" style="18" customWidth="1"/>
    <col min="4910" max="5119" width="9.140625" style="18"/>
    <col min="5120" max="5120" width="10" style="18" customWidth="1"/>
    <col min="5121" max="5129" width="6.7109375" style="18" customWidth="1"/>
    <col min="5130" max="5138" width="5.28515625" style="18" customWidth="1"/>
    <col min="5139" max="5139" width="6.85546875" style="18" customWidth="1"/>
    <col min="5140" max="5142" width="5.28515625" style="18" customWidth="1"/>
    <col min="5143" max="5144" width="4.7109375" style="18" customWidth="1"/>
    <col min="5145" max="5145" width="6.7109375" style="18" customWidth="1"/>
    <col min="5146" max="5149" width="4.7109375" style="18" customWidth="1"/>
    <col min="5150" max="5150" width="7" style="18" customWidth="1"/>
    <col min="5151" max="5151" width="6.7109375" style="18" customWidth="1"/>
    <col min="5152" max="5152" width="5.85546875" style="18" customWidth="1"/>
    <col min="5153" max="5155" width="4.28515625" style="18" customWidth="1"/>
    <col min="5156" max="5156" width="7.7109375" style="18" customWidth="1"/>
    <col min="5157" max="5157" width="6.85546875" style="18" customWidth="1"/>
    <col min="5158" max="5158" width="3.7109375" style="18" customWidth="1"/>
    <col min="5159" max="5159" width="7" style="18" customWidth="1"/>
    <col min="5160" max="5160" width="6.7109375" style="18" customWidth="1"/>
    <col min="5161" max="5161" width="7" style="18" customWidth="1"/>
    <col min="5162" max="5162" width="7.28515625" style="18" customWidth="1"/>
    <col min="5163" max="5163" width="7.7109375" style="18" customWidth="1"/>
    <col min="5164" max="5164" width="8.140625" style="18" customWidth="1"/>
    <col min="5165" max="5165" width="12" style="18" customWidth="1"/>
    <col min="5166" max="5375" width="9.140625" style="18"/>
    <col min="5376" max="5376" width="10" style="18" customWidth="1"/>
    <col min="5377" max="5385" width="6.7109375" style="18" customWidth="1"/>
    <col min="5386" max="5394" width="5.28515625" style="18" customWidth="1"/>
    <col min="5395" max="5395" width="6.85546875" style="18" customWidth="1"/>
    <col min="5396" max="5398" width="5.28515625" style="18" customWidth="1"/>
    <col min="5399" max="5400" width="4.7109375" style="18" customWidth="1"/>
    <col min="5401" max="5401" width="6.7109375" style="18" customWidth="1"/>
    <col min="5402" max="5405" width="4.7109375" style="18" customWidth="1"/>
    <col min="5406" max="5406" width="7" style="18" customWidth="1"/>
    <col min="5407" max="5407" width="6.7109375" style="18" customWidth="1"/>
    <col min="5408" max="5408" width="5.85546875" style="18" customWidth="1"/>
    <col min="5409" max="5411" width="4.28515625" style="18" customWidth="1"/>
    <col min="5412" max="5412" width="7.7109375" style="18" customWidth="1"/>
    <col min="5413" max="5413" width="6.85546875" style="18" customWidth="1"/>
    <col min="5414" max="5414" width="3.7109375" style="18" customWidth="1"/>
    <col min="5415" max="5415" width="7" style="18" customWidth="1"/>
    <col min="5416" max="5416" width="6.7109375" style="18" customWidth="1"/>
    <col min="5417" max="5417" width="7" style="18" customWidth="1"/>
    <col min="5418" max="5418" width="7.28515625" style="18" customWidth="1"/>
    <col min="5419" max="5419" width="7.7109375" style="18" customWidth="1"/>
    <col min="5420" max="5420" width="8.140625" style="18" customWidth="1"/>
    <col min="5421" max="5421" width="12" style="18" customWidth="1"/>
    <col min="5422" max="5631" width="9.140625" style="18"/>
    <col min="5632" max="5632" width="10" style="18" customWidth="1"/>
    <col min="5633" max="5641" width="6.7109375" style="18" customWidth="1"/>
    <col min="5642" max="5650" width="5.28515625" style="18" customWidth="1"/>
    <col min="5651" max="5651" width="6.85546875" style="18" customWidth="1"/>
    <col min="5652" max="5654" width="5.28515625" style="18" customWidth="1"/>
    <col min="5655" max="5656" width="4.7109375" style="18" customWidth="1"/>
    <col min="5657" max="5657" width="6.7109375" style="18" customWidth="1"/>
    <col min="5658" max="5661" width="4.7109375" style="18" customWidth="1"/>
    <col min="5662" max="5662" width="7" style="18" customWidth="1"/>
    <col min="5663" max="5663" width="6.7109375" style="18" customWidth="1"/>
    <col min="5664" max="5664" width="5.85546875" style="18" customWidth="1"/>
    <col min="5665" max="5667" width="4.28515625" style="18" customWidth="1"/>
    <col min="5668" max="5668" width="7.7109375" style="18" customWidth="1"/>
    <col min="5669" max="5669" width="6.85546875" style="18" customWidth="1"/>
    <col min="5670" max="5670" width="3.7109375" style="18" customWidth="1"/>
    <col min="5671" max="5671" width="7" style="18" customWidth="1"/>
    <col min="5672" max="5672" width="6.7109375" style="18" customWidth="1"/>
    <col min="5673" max="5673" width="7" style="18" customWidth="1"/>
    <col min="5674" max="5674" width="7.28515625" style="18" customWidth="1"/>
    <col min="5675" max="5675" width="7.7109375" style="18" customWidth="1"/>
    <col min="5676" max="5676" width="8.140625" style="18" customWidth="1"/>
    <col min="5677" max="5677" width="12" style="18" customWidth="1"/>
    <col min="5678" max="5887" width="9.140625" style="18"/>
    <col min="5888" max="5888" width="10" style="18" customWidth="1"/>
    <col min="5889" max="5897" width="6.7109375" style="18" customWidth="1"/>
    <col min="5898" max="5906" width="5.28515625" style="18" customWidth="1"/>
    <col min="5907" max="5907" width="6.85546875" style="18" customWidth="1"/>
    <col min="5908" max="5910" width="5.28515625" style="18" customWidth="1"/>
    <col min="5911" max="5912" width="4.7109375" style="18" customWidth="1"/>
    <col min="5913" max="5913" width="6.7109375" style="18" customWidth="1"/>
    <col min="5914" max="5917" width="4.7109375" style="18" customWidth="1"/>
    <col min="5918" max="5918" width="7" style="18" customWidth="1"/>
    <col min="5919" max="5919" width="6.7109375" style="18" customWidth="1"/>
    <col min="5920" max="5920" width="5.85546875" style="18" customWidth="1"/>
    <col min="5921" max="5923" width="4.28515625" style="18" customWidth="1"/>
    <col min="5924" max="5924" width="7.7109375" style="18" customWidth="1"/>
    <col min="5925" max="5925" width="6.85546875" style="18" customWidth="1"/>
    <col min="5926" max="5926" width="3.7109375" style="18" customWidth="1"/>
    <col min="5927" max="5927" width="7" style="18" customWidth="1"/>
    <col min="5928" max="5928" width="6.7109375" style="18" customWidth="1"/>
    <col min="5929" max="5929" width="7" style="18" customWidth="1"/>
    <col min="5930" max="5930" width="7.28515625" style="18" customWidth="1"/>
    <col min="5931" max="5931" width="7.7109375" style="18" customWidth="1"/>
    <col min="5932" max="5932" width="8.140625" style="18" customWidth="1"/>
    <col min="5933" max="5933" width="12" style="18" customWidth="1"/>
    <col min="5934" max="6143" width="9.140625" style="18"/>
    <col min="6144" max="6144" width="10" style="18" customWidth="1"/>
    <col min="6145" max="6153" width="6.7109375" style="18" customWidth="1"/>
    <col min="6154" max="6162" width="5.28515625" style="18" customWidth="1"/>
    <col min="6163" max="6163" width="6.85546875" style="18" customWidth="1"/>
    <col min="6164" max="6166" width="5.28515625" style="18" customWidth="1"/>
    <col min="6167" max="6168" width="4.7109375" style="18" customWidth="1"/>
    <col min="6169" max="6169" width="6.7109375" style="18" customWidth="1"/>
    <col min="6170" max="6173" width="4.7109375" style="18" customWidth="1"/>
    <col min="6174" max="6174" width="7" style="18" customWidth="1"/>
    <col min="6175" max="6175" width="6.7109375" style="18" customWidth="1"/>
    <col min="6176" max="6176" width="5.85546875" style="18" customWidth="1"/>
    <col min="6177" max="6179" width="4.28515625" style="18" customWidth="1"/>
    <col min="6180" max="6180" width="7.7109375" style="18" customWidth="1"/>
    <col min="6181" max="6181" width="6.85546875" style="18" customWidth="1"/>
    <col min="6182" max="6182" width="3.7109375" style="18" customWidth="1"/>
    <col min="6183" max="6183" width="7" style="18" customWidth="1"/>
    <col min="6184" max="6184" width="6.7109375" style="18" customWidth="1"/>
    <col min="6185" max="6185" width="7" style="18" customWidth="1"/>
    <col min="6186" max="6186" width="7.28515625" style="18" customWidth="1"/>
    <col min="6187" max="6187" width="7.7109375" style="18" customWidth="1"/>
    <col min="6188" max="6188" width="8.140625" style="18" customWidth="1"/>
    <col min="6189" max="6189" width="12" style="18" customWidth="1"/>
    <col min="6190" max="6399" width="9.140625" style="18"/>
    <col min="6400" max="6400" width="10" style="18" customWidth="1"/>
    <col min="6401" max="6409" width="6.7109375" style="18" customWidth="1"/>
    <col min="6410" max="6418" width="5.28515625" style="18" customWidth="1"/>
    <col min="6419" max="6419" width="6.85546875" style="18" customWidth="1"/>
    <col min="6420" max="6422" width="5.28515625" style="18" customWidth="1"/>
    <col min="6423" max="6424" width="4.7109375" style="18" customWidth="1"/>
    <col min="6425" max="6425" width="6.7109375" style="18" customWidth="1"/>
    <col min="6426" max="6429" width="4.7109375" style="18" customWidth="1"/>
    <col min="6430" max="6430" width="7" style="18" customWidth="1"/>
    <col min="6431" max="6431" width="6.7109375" style="18" customWidth="1"/>
    <col min="6432" max="6432" width="5.85546875" style="18" customWidth="1"/>
    <col min="6433" max="6435" width="4.28515625" style="18" customWidth="1"/>
    <col min="6436" max="6436" width="7.7109375" style="18" customWidth="1"/>
    <col min="6437" max="6437" width="6.85546875" style="18" customWidth="1"/>
    <col min="6438" max="6438" width="3.7109375" style="18" customWidth="1"/>
    <col min="6439" max="6439" width="7" style="18" customWidth="1"/>
    <col min="6440" max="6440" width="6.7109375" style="18" customWidth="1"/>
    <col min="6441" max="6441" width="7" style="18" customWidth="1"/>
    <col min="6442" max="6442" width="7.28515625" style="18" customWidth="1"/>
    <col min="6443" max="6443" width="7.7109375" style="18" customWidth="1"/>
    <col min="6444" max="6444" width="8.140625" style="18" customWidth="1"/>
    <col min="6445" max="6445" width="12" style="18" customWidth="1"/>
    <col min="6446" max="6655" width="9.140625" style="18"/>
    <col min="6656" max="6656" width="10" style="18" customWidth="1"/>
    <col min="6657" max="6665" width="6.7109375" style="18" customWidth="1"/>
    <col min="6666" max="6674" width="5.28515625" style="18" customWidth="1"/>
    <col min="6675" max="6675" width="6.85546875" style="18" customWidth="1"/>
    <col min="6676" max="6678" width="5.28515625" style="18" customWidth="1"/>
    <col min="6679" max="6680" width="4.7109375" style="18" customWidth="1"/>
    <col min="6681" max="6681" width="6.7109375" style="18" customWidth="1"/>
    <col min="6682" max="6685" width="4.7109375" style="18" customWidth="1"/>
    <col min="6686" max="6686" width="7" style="18" customWidth="1"/>
    <col min="6687" max="6687" width="6.7109375" style="18" customWidth="1"/>
    <col min="6688" max="6688" width="5.85546875" style="18" customWidth="1"/>
    <col min="6689" max="6691" width="4.28515625" style="18" customWidth="1"/>
    <col min="6692" max="6692" width="7.7109375" style="18" customWidth="1"/>
    <col min="6693" max="6693" width="6.85546875" style="18" customWidth="1"/>
    <col min="6694" max="6694" width="3.7109375" style="18" customWidth="1"/>
    <col min="6695" max="6695" width="7" style="18" customWidth="1"/>
    <col min="6696" max="6696" width="6.7109375" style="18" customWidth="1"/>
    <col min="6697" max="6697" width="7" style="18" customWidth="1"/>
    <col min="6698" max="6698" width="7.28515625" style="18" customWidth="1"/>
    <col min="6699" max="6699" width="7.7109375" style="18" customWidth="1"/>
    <col min="6700" max="6700" width="8.140625" style="18" customWidth="1"/>
    <col min="6701" max="6701" width="12" style="18" customWidth="1"/>
    <col min="6702" max="6911" width="9.140625" style="18"/>
    <col min="6912" max="6912" width="10" style="18" customWidth="1"/>
    <col min="6913" max="6921" width="6.7109375" style="18" customWidth="1"/>
    <col min="6922" max="6930" width="5.28515625" style="18" customWidth="1"/>
    <col min="6931" max="6931" width="6.85546875" style="18" customWidth="1"/>
    <col min="6932" max="6934" width="5.28515625" style="18" customWidth="1"/>
    <col min="6935" max="6936" width="4.7109375" style="18" customWidth="1"/>
    <col min="6937" max="6937" width="6.7109375" style="18" customWidth="1"/>
    <col min="6938" max="6941" width="4.7109375" style="18" customWidth="1"/>
    <col min="6942" max="6942" width="7" style="18" customWidth="1"/>
    <col min="6943" max="6943" width="6.7109375" style="18" customWidth="1"/>
    <col min="6944" max="6944" width="5.85546875" style="18" customWidth="1"/>
    <col min="6945" max="6947" width="4.28515625" style="18" customWidth="1"/>
    <col min="6948" max="6948" width="7.7109375" style="18" customWidth="1"/>
    <col min="6949" max="6949" width="6.85546875" style="18" customWidth="1"/>
    <col min="6950" max="6950" width="3.7109375" style="18" customWidth="1"/>
    <col min="6951" max="6951" width="7" style="18" customWidth="1"/>
    <col min="6952" max="6952" width="6.7109375" style="18" customWidth="1"/>
    <col min="6953" max="6953" width="7" style="18" customWidth="1"/>
    <col min="6954" max="6954" width="7.28515625" style="18" customWidth="1"/>
    <col min="6955" max="6955" width="7.7109375" style="18" customWidth="1"/>
    <col min="6956" max="6956" width="8.140625" style="18" customWidth="1"/>
    <col min="6957" max="6957" width="12" style="18" customWidth="1"/>
    <col min="6958" max="7167" width="9.140625" style="18"/>
    <col min="7168" max="7168" width="10" style="18" customWidth="1"/>
    <col min="7169" max="7177" width="6.7109375" style="18" customWidth="1"/>
    <col min="7178" max="7186" width="5.28515625" style="18" customWidth="1"/>
    <col min="7187" max="7187" width="6.85546875" style="18" customWidth="1"/>
    <col min="7188" max="7190" width="5.28515625" style="18" customWidth="1"/>
    <col min="7191" max="7192" width="4.7109375" style="18" customWidth="1"/>
    <col min="7193" max="7193" width="6.7109375" style="18" customWidth="1"/>
    <col min="7194" max="7197" width="4.7109375" style="18" customWidth="1"/>
    <col min="7198" max="7198" width="7" style="18" customWidth="1"/>
    <col min="7199" max="7199" width="6.7109375" style="18" customWidth="1"/>
    <col min="7200" max="7200" width="5.85546875" style="18" customWidth="1"/>
    <col min="7201" max="7203" width="4.28515625" style="18" customWidth="1"/>
    <col min="7204" max="7204" width="7.7109375" style="18" customWidth="1"/>
    <col min="7205" max="7205" width="6.85546875" style="18" customWidth="1"/>
    <col min="7206" max="7206" width="3.7109375" style="18" customWidth="1"/>
    <col min="7207" max="7207" width="7" style="18" customWidth="1"/>
    <col min="7208" max="7208" width="6.7109375" style="18" customWidth="1"/>
    <col min="7209" max="7209" width="7" style="18" customWidth="1"/>
    <col min="7210" max="7210" width="7.28515625" style="18" customWidth="1"/>
    <col min="7211" max="7211" width="7.7109375" style="18" customWidth="1"/>
    <col min="7212" max="7212" width="8.140625" style="18" customWidth="1"/>
    <col min="7213" max="7213" width="12" style="18" customWidth="1"/>
    <col min="7214" max="7423" width="9.140625" style="18"/>
    <col min="7424" max="7424" width="10" style="18" customWidth="1"/>
    <col min="7425" max="7433" width="6.7109375" style="18" customWidth="1"/>
    <col min="7434" max="7442" width="5.28515625" style="18" customWidth="1"/>
    <col min="7443" max="7443" width="6.85546875" style="18" customWidth="1"/>
    <col min="7444" max="7446" width="5.28515625" style="18" customWidth="1"/>
    <col min="7447" max="7448" width="4.7109375" style="18" customWidth="1"/>
    <col min="7449" max="7449" width="6.7109375" style="18" customWidth="1"/>
    <col min="7450" max="7453" width="4.7109375" style="18" customWidth="1"/>
    <col min="7454" max="7454" width="7" style="18" customWidth="1"/>
    <col min="7455" max="7455" width="6.7109375" style="18" customWidth="1"/>
    <col min="7456" max="7456" width="5.85546875" style="18" customWidth="1"/>
    <col min="7457" max="7459" width="4.28515625" style="18" customWidth="1"/>
    <col min="7460" max="7460" width="7.7109375" style="18" customWidth="1"/>
    <col min="7461" max="7461" width="6.85546875" style="18" customWidth="1"/>
    <col min="7462" max="7462" width="3.7109375" style="18" customWidth="1"/>
    <col min="7463" max="7463" width="7" style="18" customWidth="1"/>
    <col min="7464" max="7464" width="6.7109375" style="18" customWidth="1"/>
    <col min="7465" max="7465" width="7" style="18" customWidth="1"/>
    <col min="7466" max="7466" width="7.28515625" style="18" customWidth="1"/>
    <col min="7467" max="7467" width="7.7109375" style="18" customWidth="1"/>
    <col min="7468" max="7468" width="8.140625" style="18" customWidth="1"/>
    <col min="7469" max="7469" width="12" style="18" customWidth="1"/>
    <col min="7470" max="7679" width="9.140625" style="18"/>
    <col min="7680" max="7680" width="10" style="18" customWidth="1"/>
    <col min="7681" max="7689" width="6.7109375" style="18" customWidth="1"/>
    <col min="7690" max="7698" width="5.28515625" style="18" customWidth="1"/>
    <col min="7699" max="7699" width="6.85546875" style="18" customWidth="1"/>
    <col min="7700" max="7702" width="5.28515625" style="18" customWidth="1"/>
    <col min="7703" max="7704" width="4.7109375" style="18" customWidth="1"/>
    <col min="7705" max="7705" width="6.7109375" style="18" customWidth="1"/>
    <col min="7706" max="7709" width="4.7109375" style="18" customWidth="1"/>
    <col min="7710" max="7710" width="7" style="18" customWidth="1"/>
    <col min="7711" max="7711" width="6.7109375" style="18" customWidth="1"/>
    <col min="7712" max="7712" width="5.85546875" style="18" customWidth="1"/>
    <col min="7713" max="7715" width="4.28515625" style="18" customWidth="1"/>
    <col min="7716" max="7716" width="7.7109375" style="18" customWidth="1"/>
    <col min="7717" max="7717" width="6.85546875" style="18" customWidth="1"/>
    <col min="7718" max="7718" width="3.7109375" style="18" customWidth="1"/>
    <col min="7719" max="7719" width="7" style="18" customWidth="1"/>
    <col min="7720" max="7720" width="6.7109375" style="18" customWidth="1"/>
    <col min="7721" max="7721" width="7" style="18" customWidth="1"/>
    <col min="7722" max="7722" width="7.28515625" style="18" customWidth="1"/>
    <col min="7723" max="7723" width="7.7109375" style="18" customWidth="1"/>
    <col min="7724" max="7724" width="8.140625" style="18" customWidth="1"/>
    <col min="7725" max="7725" width="12" style="18" customWidth="1"/>
    <col min="7726" max="7935" width="9.140625" style="18"/>
    <col min="7936" max="7936" width="10" style="18" customWidth="1"/>
    <col min="7937" max="7945" width="6.7109375" style="18" customWidth="1"/>
    <col min="7946" max="7954" width="5.28515625" style="18" customWidth="1"/>
    <col min="7955" max="7955" width="6.85546875" style="18" customWidth="1"/>
    <col min="7956" max="7958" width="5.28515625" style="18" customWidth="1"/>
    <col min="7959" max="7960" width="4.7109375" style="18" customWidth="1"/>
    <col min="7961" max="7961" width="6.7109375" style="18" customWidth="1"/>
    <col min="7962" max="7965" width="4.7109375" style="18" customWidth="1"/>
    <col min="7966" max="7966" width="7" style="18" customWidth="1"/>
    <col min="7967" max="7967" width="6.7109375" style="18" customWidth="1"/>
    <col min="7968" max="7968" width="5.85546875" style="18" customWidth="1"/>
    <col min="7969" max="7971" width="4.28515625" style="18" customWidth="1"/>
    <col min="7972" max="7972" width="7.7109375" style="18" customWidth="1"/>
    <col min="7973" max="7973" width="6.85546875" style="18" customWidth="1"/>
    <col min="7974" max="7974" width="3.7109375" style="18" customWidth="1"/>
    <col min="7975" max="7975" width="7" style="18" customWidth="1"/>
    <col min="7976" max="7976" width="6.7109375" style="18" customWidth="1"/>
    <col min="7977" max="7977" width="7" style="18" customWidth="1"/>
    <col min="7978" max="7978" width="7.28515625" style="18" customWidth="1"/>
    <col min="7979" max="7979" width="7.7109375" style="18" customWidth="1"/>
    <col min="7980" max="7980" width="8.140625" style="18" customWidth="1"/>
    <col min="7981" max="7981" width="12" style="18" customWidth="1"/>
    <col min="7982" max="8191" width="9.140625" style="18"/>
    <col min="8192" max="8192" width="10" style="18" customWidth="1"/>
    <col min="8193" max="8201" width="6.7109375" style="18" customWidth="1"/>
    <col min="8202" max="8210" width="5.28515625" style="18" customWidth="1"/>
    <col min="8211" max="8211" width="6.85546875" style="18" customWidth="1"/>
    <col min="8212" max="8214" width="5.28515625" style="18" customWidth="1"/>
    <col min="8215" max="8216" width="4.7109375" style="18" customWidth="1"/>
    <col min="8217" max="8217" width="6.7109375" style="18" customWidth="1"/>
    <col min="8218" max="8221" width="4.7109375" style="18" customWidth="1"/>
    <col min="8222" max="8222" width="7" style="18" customWidth="1"/>
    <col min="8223" max="8223" width="6.7109375" style="18" customWidth="1"/>
    <col min="8224" max="8224" width="5.85546875" style="18" customWidth="1"/>
    <col min="8225" max="8227" width="4.28515625" style="18" customWidth="1"/>
    <col min="8228" max="8228" width="7.7109375" style="18" customWidth="1"/>
    <col min="8229" max="8229" width="6.85546875" style="18" customWidth="1"/>
    <col min="8230" max="8230" width="3.7109375" style="18" customWidth="1"/>
    <col min="8231" max="8231" width="7" style="18" customWidth="1"/>
    <col min="8232" max="8232" width="6.7109375" style="18" customWidth="1"/>
    <col min="8233" max="8233" width="7" style="18" customWidth="1"/>
    <col min="8234" max="8234" width="7.28515625" style="18" customWidth="1"/>
    <col min="8235" max="8235" width="7.7109375" style="18" customWidth="1"/>
    <col min="8236" max="8236" width="8.140625" style="18" customWidth="1"/>
    <col min="8237" max="8237" width="12" style="18" customWidth="1"/>
    <col min="8238" max="8447" width="9.140625" style="18"/>
    <col min="8448" max="8448" width="10" style="18" customWidth="1"/>
    <col min="8449" max="8457" width="6.7109375" style="18" customWidth="1"/>
    <col min="8458" max="8466" width="5.28515625" style="18" customWidth="1"/>
    <col min="8467" max="8467" width="6.85546875" style="18" customWidth="1"/>
    <col min="8468" max="8470" width="5.28515625" style="18" customWidth="1"/>
    <col min="8471" max="8472" width="4.7109375" style="18" customWidth="1"/>
    <col min="8473" max="8473" width="6.7109375" style="18" customWidth="1"/>
    <col min="8474" max="8477" width="4.7109375" style="18" customWidth="1"/>
    <col min="8478" max="8478" width="7" style="18" customWidth="1"/>
    <col min="8479" max="8479" width="6.7109375" style="18" customWidth="1"/>
    <col min="8480" max="8480" width="5.85546875" style="18" customWidth="1"/>
    <col min="8481" max="8483" width="4.28515625" style="18" customWidth="1"/>
    <col min="8484" max="8484" width="7.7109375" style="18" customWidth="1"/>
    <col min="8485" max="8485" width="6.85546875" style="18" customWidth="1"/>
    <col min="8486" max="8486" width="3.7109375" style="18" customWidth="1"/>
    <col min="8487" max="8487" width="7" style="18" customWidth="1"/>
    <col min="8488" max="8488" width="6.7109375" style="18" customWidth="1"/>
    <col min="8489" max="8489" width="7" style="18" customWidth="1"/>
    <col min="8490" max="8490" width="7.28515625" style="18" customWidth="1"/>
    <col min="8491" max="8491" width="7.7109375" style="18" customWidth="1"/>
    <col min="8492" max="8492" width="8.140625" style="18" customWidth="1"/>
    <col min="8493" max="8493" width="12" style="18" customWidth="1"/>
    <col min="8494" max="8703" width="9.140625" style="18"/>
    <col min="8704" max="8704" width="10" style="18" customWidth="1"/>
    <col min="8705" max="8713" width="6.7109375" style="18" customWidth="1"/>
    <col min="8714" max="8722" width="5.28515625" style="18" customWidth="1"/>
    <col min="8723" max="8723" width="6.85546875" style="18" customWidth="1"/>
    <col min="8724" max="8726" width="5.28515625" style="18" customWidth="1"/>
    <col min="8727" max="8728" width="4.7109375" style="18" customWidth="1"/>
    <col min="8729" max="8729" width="6.7109375" style="18" customWidth="1"/>
    <col min="8730" max="8733" width="4.7109375" style="18" customWidth="1"/>
    <col min="8734" max="8734" width="7" style="18" customWidth="1"/>
    <col min="8735" max="8735" width="6.7109375" style="18" customWidth="1"/>
    <col min="8736" max="8736" width="5.85546875" style="18" customWidth="1"/>
    <col min="8737" max="8739" width="4.28515625" style="18" customWidth="1"/>
    <col min="8740" max="8740" width="7.7109375" style="18" customWidth="1"/>
    <col min="8741" max="8741" width="6.85546875" style="18" customWidth="1"/>
    <col min="8742" max="8742" width="3.7109375" style="18" customWidth="1"/>
    <col min="8743" max="8743" width="7" style="18" customWidth="1"/>
    <col min="8744" max="8744" width="6.7109375" style="18" customWidth="1"/>
    <col min="8745" max="8745" width="7" style="18" customWidth="1"/>
    <col min="8746" max="8746" width="7.28515625" style="18" customWidth="1"/>
    <col min="8747" max="8747" width="7.7109375" style="18" customWidth="1"/>
    <col min="8748" max="8748" width="8.140625" style="18" customWidth="1"/>
    <col min="8749" max="8749" width="12" style="18" customWidth="1"/>
    <col min="8750" max="8959" width="9.140625" style="18"/>
    <col min="8960" max="8960" width="10" style="18" customWidth="1"/>
    <col min="8961" max="8969" width="6.7109375" style="18" customWidth="1"/>
    <col min="8970" max="8978" width="5.28515625" style="18" customWidth="1"/>
    <col min="8979" max="8979" width="6.85546875" style="18" customWidth="1"/>
    <col min="8980" max="8982" width="5.28515625" style="18" customWidth="1"/>
    <col min="8983" max="8984" width="4.7109375" style="18" customWidth="1"/>
    <col min="8985" max="8985" width="6.7109375" style="18" customWidth="1"/>
    <col min="8986" max="8989" width="4.7109375" style="18" customWidth="1"/>
    <col min="8990" max="8990" width="7" style="18" customWidth="1"/>
    <col min="8991" max="8991" width="6.7109375" style="18" customWidth="1"/>
    <col min="8992" max="8992" width="5.85546875" style="18" customWidth="1"/>
    <col min="8993" max="8995" width="4.28515625" style="18" customWidth="1"/>
    <col min="8996" max="8996" width="7.7109375" style="18" customWidth="1"/>
    <col min="8997" max="8997" width="6.85546875" style="18" customWidth="1"/>
    <col min="8998" max="8998" width="3.7109375" style="18" customWidth="1"/>
    <col min="8999" max="8999" width="7" style="18" customWidth="1"/>
    <col min="9000" max="9000" width="6.7109375" style="18" customWidth="1"/>
    <col min="9001" max="9001" width="7" style="18" customWidth="1"/>
    <col min="9002" max="9002" width="7.28515625" style="18" customWidth="1"/>
    <col min="9003" max="9003" width="7.7109375" style="18" customWidth="1"/>
    <col min="9004" max="9004" width="8.140625" style="18" customWidth="1"/>
    <col min="9005" max="9005" width="12" style="18" customWidth="1"/>
    <col min="9006" max="9215" width="9.140625" style="18"/>
    <col min="9216" max="9216" width="10" style="18" customWidth="1"/>
    <col min="9217" max="9225" width="6.7109375" style="18" customWidth="1"/>
    <col min="9226" max="9234" width="5.28515625" style="18" customWidth="1"/>
    <col min="9235" max="9235" width="6.85546875" style="18" customWidth="1"/>
    <col min="9236" max="9238" width="5.28515625" style="18" customWidth="1"/>
    <col min="9239" max="9240" width="4.7109375" style="18" customWidth="1"/>
    <col min="9241" max="9241" width="6.7109375" style="18" customWidth="1"/>
    <col min="9242" max="9245" width="4.7109375" style="18" customWidth="1"/>
    <col min="9246" max="9246" width="7" style="18" customWidth="1"/>
    <col min="9247" max="9247" width="6.7109375" style="18" customWidth="1"/>
    <col min="9248" max="9248" width="5.85546875" style="18" customWidth="1"/>
    <col min="9249" max="9251" width="4.28515625" style="18" customWidth="1"/>
    <col min="9252" max="9252" width="7.7109375" style="18" customWidth="1"/>
    <col min="9253" max="9253" width="6.85546875" style="18" customWidth="1"/>
    <col min="9254" max="9254" width="3.7109375" style="18" customWidth="1"/>
    <col min="9255" max="9255" width="7" style="18" customWidth="1"/>
    <col min="9256" max="9256" width="6.7109375" style="18" customWidth="1"/>
    <col min="9257" max="9257" width="7" style="18" customWidth="1"/>
    <col min="9258" max="9258" width="7.28515625" style="18" customWidth="1"/>
    <col min="9259" max="9259" width="7.7109375" style="18" customWidth="1"/>
    <col min="9260" max="9260" width="8.140625" style="18" customWidth="1"/>
    <col min="9261" max="9261" width="12" style="18" customWidth="1"/>
    <col min="9262" max="9471" width="9.140625" style="18"/>
    <col min="9472" max="9472" width="10" style="18" customWidth="1"/>
    <col min="9473" max="9481" width="6.7109375" style="18" customWidth="1"/>
    <col min="9482" max="9490" width="5.28515625" style="18" customWidth="1"/>
    <col min="9491" max="9491" width="6.85546875" style="18" customWidth="1"/>
    <col min="9492" max="9494" width="5.28515625" style="18" customWidth="1"/>
    <col min="9495" max="9496" width="4.7109375" style="18" customWidth="1"/>
    <col min="9497" max="9497" width="6.7109375" style="18" customWidth="1"/>
    <col min="9498" max="9501" width="4.7109375" style="18" customWidth="1"/>
    <col min="9502" max="9502" width="7" style="18" customWidth="1"/>
    <col min="9503" max="9503" width="6.7109375" style="18" customWidth="1"/>
    <col min="9504" max="9504" width="5.85546875" style="18" customWidth="1"/>
    <col min="9505" max="9507" width="4.28515625" style="18" customWidth="1"/>
    <col min="9508" max="9508" width="7.7109375" style="18" customWidth="1"/>
    <col min="9509" max="9509" width="6.85546875" style="18" customWidth="1"/>
    <col min="9510" max="9510" width="3.7109375" style="18" customWidth="1"/>
    <col min="9511" max="9511" width="7" style="18" customWidth="1"/>
    <col min="9512" max="9512" width="6.7109375" style="18" customWidth="1"/>
    <col min="9513" max="9513" width="7" style="18" customWidth="1"/>
    <col min="9514" max="9514" width="7.28515625" style="18" customWidth="1"/>
    <col min="9515" max="9515" width="7.7109375" style="18" customWidth="1"/>
    <col min="9516" max="9516" width="8.140625" style="18" customWidth="1"/>
    <col min="9517" max="9517" width="12" style="18" customWidth="1"/>
    <col min="9518" max="9727" width="9.140625" style="18"/>
    <col min="9728" max="9728" width="10" style="18" customWidth="1"/>
    <col min="9729" max="9737" width="6.7109375" style="18" customWidth="1"/>
    <col min="9738" max="9746" width="5.28515625" style="18" customWidth="1"/>
    <col min="9747" max="9747" width="6.85546875" style="18" customWidth="1"/>
    <col min="9748" max="9750" width="5.28515625" style="18" customWidth="1"/>
    <col min="9751" max="9752" width="4.7109375" style="18" customWidth="1"/>
    <col min="9753" max="9753" width="6.7109375" style="18" customWidth="1"/>
    <col min="9754" max="9757" width="4.7109375" style="18" customWidth="1"/>
    <col min="9758" max="9758" width="7" style="18" customWidth="1"/>
    <col min="9759" max="9759" width="6.7109375" style="18" customWidth="1"/>
    <col min="9760" max="9760" width="5.85546875" style="18" customWidth="1"/>
    <col min="9761" max="9763" width="4.28515625" style="18" customWidth="1"/>
    <col min="9764" max="9764" width="7.7109375" style="18" customWidth="1"/>
    <col min="9765" max="9765" width="6.85546875" style="18" customWidth="1"/>
    <col min="9766" max="9766" width="3.7109375" style="18" customWidth="1"/>
    <col min="9767" max="9767" width="7" style="18" customWidth="1"/>
    <col min="9768" max="9768" width="6.7109375" style="18" customWidth="1"/>
    <col min="9769" max="9769" width="7" style="18" customWidth="1"/>
    <col min="9770" max="9770" width="7.28515625" style="18" customWidth="1"/>
    <col min="9771" max="9771" width="7.7109375" style="18" customWidth="1"/>
    <col min="9772" max="9772" width="8.140625" style="18" customWidth="1"/>
    <col min="9773" max="9773" width="12" style="18" customWidth="1"/>
    <col min="9774" max="9983" width="9.140625" style="18"/>
    <col min="9984" max="9984" width="10" style="18" customWidth="1"/>
    <col min="9985" max="9993" width="6.7109375" style="18" customWidth="1"/>
    <col min="9994" max="10002" width="5.28515625" style="18" customWidth="1"/>
    <col min="10003" max="10003" width="6.85546875" style="18" customWidth="1"/>
    <col min="10004" max="10006" width="5.28515625" style="18" customWidth="1"/>
    <col min="10007" max="10008" width="4.7109375" style="18" customWidth="1"/>
    <col min="10009" max="10009" width="6.7109375" style="18" customWidth="1"/>
    <col min="10010" max="10013" width="4.7109375" style="18" customWidth="1"/>
    <col min="10014" max="10014" width="7" style="18" customWidth="1"/>
    <col min="10015" max="10015" width="6.7109375" style="18" customWidth="1"/>
    <col min="10016" max="10016" width="5.85546875" style="18" customWidth="1"/>
    <col min="10017" max="10019" width="4.28515625" style="18" customWidth="1"/>
    <col min="10020" max="10020" width="7.7109375" style="18" customWidth="1"/>
    <col min="10021" max="10021" width="6.85546875" style="18" customWidth="1"/>
    <col min="10022" max="10022" width="3.7109375" style="18" customWidth="1"/>
    <col min="10023" max="10023" width="7" style="18" customWidth="1"/>
    <col min="10024" max="10024" width="6.7109375" style="18" customWidth="1"/>
    <col min="10025" max="10025" width="7" style="18" customWidth="1"/>
    <col min="10026" max="10026" width="7.28515625" style="18" customWidth="1"/>
    <col min="10027" max="10027" width="7.7109375" style="18" customWidth="1"/>
    <col min="10028" max="10028" width="8.140625" style="18" customWidth="1"/>
    <col min="10029" max="10029" width="12" style="18" customWidth="1"/>
    <col min="10030" max="10239" width="9.140625" style="18"/>
    <col min="10240" max="10240" width="10" style="18" customWidth="1"/>
    <col min="10241" max="10249" width="6.7109375" style="18" customWidth="1"/>
    <col min="10250" max="10258" width="5.28515625" style="18" customWidth="1"/>
    <col min="10259" max="10259" width="6.85546875" style="18" customWidth="1"/>
    <col min="10260" max="10262" width="5.28515625" style="18" customWidth="1"/>
    <col min="10263" max="10264" width="4.7109375" style="18" customWidth="1"/>
    <col min="10265" max="10265" width="6.7109375" style="18" customWidth="1"/>
    <col min="10266" max="10269" width="4.7109375" style="18" customWidth="1"/>
    <col min="10270" max="10270" width="7" style="18" customWidth="1"/>
    <col min="10271" max="10271" width="6.7109375" style="18" customWidth="1"/>
    <col min="10272" max="10272" width="5.85546875" style="18" customWidth="1"/>
    <col min="10273" max="10275" width="4.28515625" style="18" customWidth="1"/>
    <col min="10276" max="10276" width="7.7109375" style="18" customWidth="1"/>
    <col min="10277" max="10277" width="6.85546875" style="18" customWidth="1"/>
    <col min="10278" max="10278" width="3.7109375" style="18" customWidth="1"/>
    <col min="10279" max="10279" width="7" style="18" customWidth="1"/>
    <col min="10280" max="10280" width="6.7109375" style="18" customWidth="1"/>
    <col min="10281" max="10281" width="7" style="18" customWidth="1"/>
    <col min="10282" max="10282" width="7.28515625" style="18" customWidth="1"/>
    <col min="10283" max="10283" width="7.7109375" style="18" customWidth="1"/>
    <col min="10284" max="10284" width="8.140625" style="18" customWidth="1"/>
    <col min="10285" max="10285" width="12" style="18" customWidth="1"/>
    <col min="10286" max="10495" width="9.140625" style="18"/>
    <col min="10496" max="10496" width="10" style="18" customWidth="1"/>
    <col min="10497" max="10505" width="6.7109375" style="18" customWidth="1"/>
    <col min="10506" max="10514" width="5.28515625" style="18" customWidth="1"/>
    <col min="10515" max="10515" width="6.85546875" style="18" customWidth="1"/>
    <col min="10516" max="10518" width="5.28515625" style="18" customWidth="1"/>
    <col min="10519" max="10520" width="4.7109375" style="18" customWidth="1"/>
    <col min="10521" max="10521" width="6.7109375" style="18" customWidth="1"/>
    <col min="10522" max="10525" width="4.7109375" style="18" customWidth="1"/>
    <col min="10526" max="10526" width="7" style="18" customWidth="1"/>
    <col min="10527" max="10527" width="6.7109375" style="18" customWidth="1"/>
    <col min="10528" max="10528" width="5.85546875" style="18" customWidth="1"/>
    <col min="10529" max="10531" width="4.28515625" style="18" customWidth="1"/>
    <col min="10532" max="10532" width="7.7109375" style="18" customWidth="1"/>
    <col min="10533" max="10533" width="6.85546875" style="18" customWidth="1"/>
    <col min="10534" max="10534" width="3.7109375" style="18" customWidth="1"/>
    <col min="10535" max="10535" width="7" style="18" customWidth="1"/>
    <col min="10536" max="10536" width="6.7109375" style="18" customWidth="1"/>
    <col min="10537" max="10537" width="7" style="18" customWidth="1"/>
    <col min="10538" max="10538" width="7.28515625" style="18" customWidth="1"/>
    <col min="10539" max="10539" width="7.7109375" style="18" customWidth="1"/>
    <col min="10540" max="10540" width="8.140625" style="18" customWidth="1"/>
    <col min="10541" max="10541" width="12" style="18" customWidth="1"/>
    <col min="10542" max="10751" width="9.140625" style="18"/>
    <col min="10752" max="10752" width="10" style="18" customWidth="1"/>
    <col min="10753" max="10761" width="6.7109375" style="18" customWidth="1"/>
    <col min="10762" max="10770" width="5.28515625" style="18" customWidth="1"/>
    <col min="10771" max="10771" width="6.85546875" style="18" customWidth="1"/>
    <col min="10772" max="10774" width="5.28515625" style="18" customWidth="1"/>
    <col min="10775" max="10776" width="4.7109375" style="18" customWidth="1"/>
    <col min="10777" max="10777" width="6.7109375" style="18" customWidth="1"/>
    <col min="10778" max="10781" width="4.7109375" style="18" customWidth="1"/>
    <col min="10782" max="10782" width="7" style="18" customWidth="1"/>
    <col min="10783" max="10783" width="6.7109375" style="18" customWidth="1"/>
    <col min="10784" max="10784" width="5.85546875" style="18" customWidth="1"/>
    <col min="10785" max="10787" width="4.28515625" style="18" customWidth="1"/>
    <col min="10788" max="10788" width="7.7109375" style="18" customWidth="1"/>
    <col min="10789" max="10789" width="6.85546875" style="18" customWidth="1"/>
    <col min="10790" max="10790" width="3.7109375" style="18" customWidth="1"/>
    <col min="10791" max="10791" width="7" style="18" customWidth="1"/>
    <col min="10792" max="10792" width="6.7109375" style="18" customWidth="1"/>
    <col min="10793" max="10793" width="7" style="18" customWidth="1"/>
    <col min="10794" max="10794" width="7.28515625" style="18" customWidth="1"/>
    <col min="10795" max="10795" width="7.7109375" style="18" customWidth="1"/>
    <col min="10796" max="10796" width="8.140625" style="18" customWidth="1"/>
    <col min="10797" max="10797" width="12" style="18" customWidth="1"/>
    <col min="10798" max="11007" width="9.140625" style="18"/>
    <col min="11008" max="11008" width="10" style="18" customWidth="1"/>
    <col min="11009" max="11017" width="6.7109375" style="18" customWidth="1"/>
    <col min="11018" max="11026" width="5.28515625" style="18" customWidth="1"/>
    <col min="11027" max="11027" width="6.85546875" style="18" customWidth="1"/>
    <col min="11028" max="11030" width="5.28515625" style="18" customWidth="1"/>
    <col min="11031" max="11032" width="4.7109375" style="18" customWidth="1"/>
    <col min="11033" max="11033" width="6.7109375" style="18" customWidth="1"/>
    <col min="11034" max="11037" width="4.7109375" style="18" customWidth="1"/>
    <col min="11038" max="11038" width="7" style="18" customWidth="1"/>
    <col min="11039" max="11039" width="6.7109375" style="18" customWidth="1"/>
    <col min="11040" max="11040" width="5.85546875" style="18" customWidth="1"/>
    <col min="11041" max="11043" width="4.28515625" style="18" customWidth="1"/>
    <col min="11044" max="11044" width="7.7109375" style="18" customWidth="1"/>
    <col min="11045" max="11045" width="6.85546875" style="18" customWidth="1"/>
    <col min="11046" max="11046" width="3.7109375" style="18" customWidth="1"/>
    <col min="11047" max="11047" width="7" style="18" customWidth="1"/>
    <col min="11048" max="11048" width="6.7109375" style="18" customWidth="1"/>
    <col min="11049" max="11049" width="7" style="18" customWidth="1"/>
    <col min="11050" max="11050" width="7.28515625" style="18" customWidth="1"/>
    <col min="11051" max="11051" width="7.7109375" style="18" customWidth="1"/>
    <col min="11052" max="11052" width="8.140625" style="18" customWidth="1"/>
    <col min="11053" max="11053" width="12" style="18" customWidth="1"/>
    <col min="11054" max="11263" width="9.140625" style="18"/>
    <col min="11264" max="11264" width="10" style="18" customWidth="1"/>
    <col min="11265" max="11273" width="6.7109375" style="18" customWidth="1"/>
    <col min="11274" max="11282" width="5.28515625" style="18" customWidth="1"/>
    <col min="11283" max="11283" width="6.85546875" style="18" customWidth="1"/>
    <col min="11284" max="11286" width="5.28515625" style="18" customWidth="1"/>
    <col min="11287" max="11288" width="4.7109375" style="18" customWidth="1"/>
    <col min="11289" max="11289" width="6.7109375" style="18" customWidth="1"/>
    <col min="11290" max="11293" width="4.7109375" style="18" customWidth="1"/>
    <col min="11294" max="11294" width="7" style="18" customWidth="1"/>
    <col min="11295" max="11295" width="6.7109375" style="18" customWidth="1"/>
    <col min="11296" max="11296" width="5.85546875" style="18" customWidth="1"/>
    <col min="11297" max="11299" width="4.28515625" style="18" customWidth="1"/>
    <col min="11300" max="11300" width="7.7109375" style="18" customWidth="1"/>
    <col min="11301" max="11301" width="6.85546875" style="18" customWidth="1"/>
    <col min="11302" max="11302" width="3.7109375" style="18" customWidth="1"/>
    <col min="11303" max="11303" width="7" style="18" customWidth="1"/>
    <col min="11304" max="11304" width="6.7109375" style="18" customWidth="1"/>
    <col min="11305" max="11305" width="7" style="18" customWidth="1"/>
    <col min="11306" max="11306" width="7.28515625" style="18" customWidth="1"/>
    <col min="11307" max="11307" width="7.7109375" style="18" customWidth="1"/>
    <col min="11308" max="11308" width="8.140625" style="18" customWidth="1"/>
    <col min="11309" max="11309" width="12" style="18" customWidth="1"/>
    <col min="11310" max="11519" width="9.140625" style="18"/>
    <col min="11520" max="11520" width="10" style="18" customWidth="1"/>
    <col min="11521" max="11529" width="6.7109375" style="18" customWidth="1"/>
    <col min="11530" max="11538" width="5.28515625" style="18" customWidth="1"/>
    <col min="11539" max="11539" width="6.85546875" style="18" customWidth="1"/>
    <col min="11540" max="11542" width="5.28515625" style="18" customWidth="1"/>
    <col min="11543" max="11544" width="4.7109375" style="18" customWidth="1"/>
    <col min="11545" max="11545" width="6.7109375" style="18" customWidth="1"/>
    <col min="11546" max="11549" width="4.7109375" style="18" customWidth="1"/>
    <col min="11550" max="11550" width="7" style="18" customWidth="1"/>
    <col min="11551" max="11551" width="6.7109375" style="18" customWidth="1"/>
    <col min="11552" max="11552" width="5.85546875" style="18" customWidth="1"/>
    <col min="11553" max="11555" width="4.28515625" style="18" customWidth="1"/>
    <col min="11556" max="11556" width="7.7109375" style="18" customWidth="1"/>
    <col min="11557" max="11557" width="6.85546875" style="18" customWidth="1"/>
    <col min="11558" max="11558" width="3.7109375" style="18" customWidth="1"/>
    <col min="11559" max="11559" width="7" style="18" customWidth="1"/>
    <col min="11560" max="11560" width="6.7109375" style="18" customWidth="1"/>
    <col min="11561" max="11561" width="7" style="18" customWidth="1"/>
    <col min="11562" max="11562" width="7.28515625" style="18" customWidth="1"/>
    <col min="11563" max="11563" width="7.7109375" style="18" customWidth="1"/>
    <col min="11564" max="11564" width="8.140625" style="18" customWidth="1"/>
    <col min="11565" max="11565" width="12" style="18" customWidth="1"/>
    <col min="11566" max="11775" width="9.140625" style="18"/>
    <col min="11776" max="11776" width="10" style="18" customWidth="1"/>
    <col min="11777" max="11785" width="6.7109375" style="18" customWidth="1"/>
    <col min="11786" max="11794" width="5.28515625" style="18" customWidth="1"/>
    <col min="11795" max="11795" width="6.85546875" style="18" customWidth="1"/>
    <col min="11796" max="11798" width="5.28515625" style="18" customWidth="1"/>
    <col min="11799" max="11800" width="4.7109375" style="18" customWidth="1"/>
    <col min="11801" max="11801" width="6.7109375" style="18" customWidth="1"/>
    <col min="11802" max="11805" width="4.7109375" style="18" customWidth="1"/>
    <col min="11806" max="11806" width="7" style="18" customWidth="1"/>
    <col min="11807" max="11807" width="6.7109375" style="18" customWidth="1"/>
    <col min="11808" max="11808" width="5.85546875" style="18" customWidth="1"/>
    <col min="11809" max="11811" width="4.28515625" style="18" customWidth="1"/>
    <col min="11812" max="11812" width="7.7109375" style="18" customWidth="1"/>
    <col min="11813" max="11813" width="6.85546875" style="18" customWidth="1"/>
    <col min="11814" max="11814" width="3.7109375" style="18" customWidth="1"/>
    <col min="11815" max="11815" width="7" style="18" customWidth="1"/>
    <col min="11816" max="11816" width="6.7109375" style="18" customWidth="1"/>
    <col min="11817" max="11817" width="7" style="18" customWidth="1"/>
    <col min="11818" max="11818" width="7.28515625" style="18" customWidth="1"/>
    <col min="11819" max="11819" width="7.7109375" style="18" customWidth="1"/>
    <col min="11820" max="11820" width="8.140625" style="18" customWidth="1"/>
    <col min="11821" max="11821" width="12" style="18" customWidth="1"/>
    <col min="11822" max="12031" width="9.140625" style="18"/>
    <col min="12032" max="12032" width="10" style="18" customWidth="1"/>
    <col min="12033" max="12041" width="6.7109375" style="18" customWidth="1"/>
    <col min="12042" max="12050" width="5.28515625" style="18" customWidth="1"/>
    <col min="12051" max="12051" width="6.85546875" style="18" customWidth="1"/>
    <col min="12052" max="12054" width="5.28515625" style="18" customWidth="1"/>
    <col min="12055" max="12056" width="4.7109375" style="18" customWidth="1"/>
    <col min="12057" max="12057" width="6.7109375" style="18" customWidth="1"/>
    <col min="12058" max="12061" width="4.7109375" style="18" customWidth="1"/>
    <col min="12062" max="12062" width="7" style="18" customWidth="1"/>
    <col min="12063" max="12063" width="6.7109375" style="18" customWidth="1"/>
    <col min="12064" max="12064" width="5.85546875" style="18" customWidth="1"/>
    <col min="12065" max="12067" width="4.28515625" style="18" customWidth="1"/>
    <col min="12068" max="12068" width="7.7109375" style="18" customWidth="1"/>
    <col min="12069" max="12069" width="6.85546875" style="18" customWidth="1"/>
    <col min="12070" max="12070" width="3.7109375" style="18" customWidth="1"/>
    <col min="12071" max="12071" width="7" style="18" customWidth="1"/>
    <col min="12072" max="12072" width="6.7109375" style="18" customWidth="1"/>
    <col min="12073" max="12073" width="7" style="18" customWidth="1"/>
    <col min="12074" max="12074" width="7.28515625" style="18" customWidth="1"/>
    <col min="12075" max="12075" width="7.7109375" style="18" customWidth="1"/>
    <col min="12076" max="12076" width="8.140625" style="18" customWidth="1"/>
    <col min="12077" max="12077" width="12" style="18" customWidth="1"/>
    <col min="12078" max="12287" width="9.140625" style="18"/>
    <col min="12288" max="12288" width="10" style="18" customWidth="1"/>
    <col min="12289" max="12297" width="6.7109375" style="18" customWidth="1"/>
    <col min="12298" max="12306" width="5.28515625" style="18" customWidth="1"/>
    <col min="12307" max="12307" width="6.85546875" style="18" customWidth="1"/>
    <col min="12308" max="12310" width="5.28515625" style="18" customWidth="1"/>
    <col min="12311" max="12312" width="4.7109375" style="18" customWidth="1"/>
    <col min="12313" max="12313" width="6.7109375" style="18" customWidth="1"/>
    <col min="12314" max="12317" width="4.7109375" style="18" customWidth="1"/>
    <col min="12318" max="12318" width="7" style="18" customWidth="1"/>
    <col min="12319" max="12319" width="6.7109375" style="18" customWidth="1"/>
    <col min="12320" max="12320" width="5.85546875" style="18" customWidth="1"/>
    <col min="12321" max="12323" width="4.28515625" style="18" customWidth="1"/>
    <col min="12324" max="12324" width="7.7109375" style="18" customWidth="1"/>
    <col min="12325" max="12325" width="6.85546875" style="18" customWidth="1"/>
    <col min="12326" max="12326" width="3.7109375" style="18" customWidth="1"/>
    <col min="12327" max="12327" width="7" style="18" customWidth="1"/>
    <col min="12328" max="12328" width="6.7109375" style="18" customWidth="1"/>
    <col min="12329" max="12329" width="7" style="18" customWidth="1"/>
    <col min="12330" max="12330" width="7.28515625" style="18" customWidth="1"/>
    <col min="12331" max="12331" width="7.7109375" style="18" customWidth="1"/>
    <col min="12332" max="12332" width="8.140625" style="18" customWidth="1"/>
    <col min="12333" max="12333" width="12" style="18" customWidth="1"/>
    <col min="12334" max="12543" width="9.140625" style="18"/>
    <col min="12544" max="12544" width="10" style="18" customWidth="1"/>
    <col min="12545" max="12553" width="6.7109375" style="18" customWidth="1"/>
    <col min="12554" max="12562" width="5.28515625" style="18" customWidth="1"/>
    <col min="12563" max="12563" width="6.85546875" style="18" customWidth="1"/>
    <col min="12564" max="12566" width="5.28515625" style="18" customWidth="1"/>
    <col min="12567" max="12568" width="4.7109375" style="18" customWidth="1"/>
    <col min="12569" max="12569" width="6.7109375" style="18" customWidth="1"/>
    <col min="12570" max="12573" width="4.7109375" style="18" customWidth="1"/>
    <col min="12574" max="12574" width="7" style="18" customWidth="1"/>
    <col min="12575" max="12575" width="6.7109375" style="18" customWidth="1"/>
    <col min="12576" max="12576" width="5.85546875" style="18" customWidth="1"/>
    <col min="12577" max="12579" width="4.28515625" style="18" customWidth="1"/>
    <col min="12580" max="12580" width="7.7109375" style="18" customWidth="1"/>
    <col min="12581" max="12581" width="6.85546875" style="18" customWidth="1"/>
    <col min="12582" max="12582" width="3.7109375" style="18" customWidth="1"/>
    <col min="12583" max="12583" width="7" style="18" customWidth="1"/>
    <col min="12584" max="12584" width="6.7109375" style="18" customWidth="1"/>
    <col min="12585" max="12585" width="7" style="18" customWidth="1"/>
    <col min="12586" max="12586" width="7.28515625" style="18" customWidth="1"/>
    <col min="12587" max="12587" width="7.7109375" style="18" customWidth="1"/>
    <col min="12588" max="12588" width="8.140625" style="18" customWidth="1"/>
    <col min="12589" max="12589" width="12" style="18" customWidth="1"/>
    <col min="12590" max="12799" width="9.140625" style="18"/>
    <col min="12800" max="12800" width="10" style="18" customWidth="1"/>
    <col min="12801" max="12809" width="6.7109375" style="18" customWidth="1"/>
    <col min="12810" max="12818" width="5.28515625" style="18" customWidth="1"/>
    <col min="12819" max="12819" width="6.85546875" style="18" customWidth="1"/>
    <col min="12820" max="12822" width="5.28515625" style="18" customWidth="1"/>
    <col min="12823" max="12824" width="4.7109375" style="18" customWidth="1"/>
    <col min="12825" max="12825" width="6.7109375" style="18" customWidth="1"/>
    <col min="12826" max="12829" width="4.7109375" style="18" customWidth="1"/>
    <col min="12830" max="12830" width="7" style="18" customWidth="1"/>
    <col min="12831" max="12831" width="6.7109375" style="18" customWidth="1"/>
    <col min="12832" max="12832" width="5.85546875" style="18" customWidth="1"/>
    <col min="12833" max="12835" width="4.28515625" style="18" customWidth="1"/>
    <col min="12836" max="12836" width="7.7109375" style="18" customWidth="1"/>
    <col min="12837" max="12837" width="6.85546875" style="18" customWidth="1"/>
    <col min="12838" max="12838" width="3.7109375" style="18" customWidth="1"/>
    <col min="12839" max="12839" width="7" style="18" customWidth="1"/>
    <col min="12840" max="12840" width="6.7109375" style="18" customWidth="1"/>
    <col min="12841" max="12841" width="7" style="18" customWidth="1"/>
    <col min="12842" max="12842" width="7.28515625" style="18" customWidth="1"/>
    <col min="12843" max="12843" width="7.7109375" style="18" customWidth="1"/>
    <col min="12844" max="12844" width="8.140625" style="18" customWidth="1"/>
    <col min="12845" max="12845" width="12" style="18" customWidth="1"/>
    <col min="12846" max="13055" width="9.140625" style="18"/>
    <col min="13056" max="13056" width="10" style="18" customWidth="1"/>
    <col min="13057" max="13065" width="6.7109375" style="18" customWidth="1"/>
    <col min="13066" max="13074" width="5.28515625" style="18" customWidth="1"/>
    <col min="13075" max="13075" width="6.85546875" style="18" customWidth="1"/>
    <col min="13076" max="13078" width="5.28515625" style="18" customWidth="1"/>
    <col min="13079" max="13080" width="4.7109375" style="18" customWidth="1"/>
    <col min="13081" max="13081" width="6.7109375" style="18" customWidth="1"/>
    <col min="13082" max="13085" width="4.7109375" style="18" customWidth="1"/>
    <col min="13086" max="13086" width="7" style="18" customWidth="1"/>
    <col min="13087" max="13087" width="6.7109375" style="18" customWidth="1"/>
    <col min="13088" max="13088" width="5.85546875" style="18" customWidth="1"/>
    <col min="13089" max="13091" width="4.28515625" style="18" customWidth="1"/>
    <col min="13092" max="13092" width="7.7109375" style="18" customWidth="1"/>
    <col min="13093" max="13093" width="6.85546875" style="18" customWidth="1"/>
    <col min="13094" max="13094" width="3.7109375" style="18" customWidth="1"/>
    <col min="13095" max="13095" width="7" style="18" customWidth="1"/>
    <col min="13096" max="13096" width="6.7109375" style="18" customWidth="1"/>
    <col min="13097" max="13097" width="7" style="18" customWidth="1"/>
    <col min="13098" max="13098" width="7.28515625" style="18" customWidth="1"/>
    <col min="13099" max="13099" width="7.7109375" style="18" customWidth="1"/>
    <col min="13100" max="13100" width="8.140625" style="18" customWidth="1"/>
    <col min="13101" max="13101" width="12" style="18" customWidth="1"/>
    <col min="13102" max="13311" width="9.140625" style="18"/>
    <col min="13312" max="13312" width="10" style="18" customWidth="1"/>
    <col min="13313" max="13321" width="6.7109375" style="18" customWidth="1"/>
    <col min="13322" max="13330" width="5.28515625" style="18" customWidth="1"/>
    <col min="13331" max="13331" width="6.85546875" style="18" customWidth="1"/>
    <col min="13332" max="13334" width="5.28515625" style="18" customWidth="1"/>
    <col min="13335" max="13336" width="4.7109375" style="18" customWidth="1"/>
    <col min="13337" max="13337" width="6.7109375" style="18" customWidth="1"/>
    <col min="13338" max="13341" width="4.7109375" style="18" customWidth="1"/>
    <col min="13342" max="13342" width="7" style="18" customWidth="1"/>
    <col min="13343" max="13343" width="6.7109375" style="18" customWidth="1"/>
    <col min="13344" max="13344" width="5.85546875" style="18" customWidth="1"/>
    <col min="13345" max="13347" width="4.28515625" style="18" customWidth="1"/>
    <col min="13348" max="13348" width="7.7109375" style="18" customWidth="1"/>
    <col min="13349" max="13349" width="6.85546875" style="18" customWidth="1"/>
    <col min="13350" max="13350" width="3.7109375" style="18" customWidth="1"/>
    <col min="13351" max="13351" width="7" style="18" customWidth="1"/>
    <col min="13352" max="13352" width="6.7109375" style="18" customWidth="1"/>
    <col min="13353" max="13353" width="7" style="18" customWidth="1"/>
    <col min="13354" max="13354" width="7.28515625" style="18" customWidth="1"/>
    <col min="13355" max="13355" width="7.7109375" style="18" customWidth="1"/>
    <col min="13356" max="13356" width="8.140625" style="18" customWidth="1"/>
    <col min="13357" max="13357" width="12" style="18" customWidth="1"/>
    <col min="13358" max="13567" width="9.140625" style="18"/>
    <col min="13568" max="13568" width="10" style="18" customWidth="1"/>
    <col min="13569" max="13577" width="6.7109375" style="18" customWidth="1"/>
    <col min="13578" max="13586" width="5.28515625" style="18" customWidth="1"/>
    <col min="13587" max="13587" width="6.85546875" style="18" customWidth="1"/>
    <col min="13588" max="13590" width="5.28515625" style="18" customWidth="1"/>
    <col min="13591" max="13592" width="4.7109375" style="18" customWidth="1"/>
    <col min="13593" max="13593" width="6.7109375" style="18" customWidth="1"/>
    <col min="13594" max="13597" width="4.7109375" style="18" customWidth="1"/>
    <col min="13598" max="13598" width="7" style="18" customWidth="1"/>
    <col min="13599" max="13599" width="6.7109375" style="18" customWidth="1"/>
    <col min="13600" max="13600" width="5.85546875" style="18" customWidth="1"/>
    <col min="13601" max="13603" width="4.28515625" style="18" customWidth="1"/>
    <col min="13604" max="13604" width="7.7109375" style="18" customWidth="1"/>
    <col min="13605" max="13605" width="6.85546875" style="18" customWidth="1"/>
    <col min="13606" max="13606" width="3.7109375" style="18" customWidth="1"/>
    <col min="13607" max="13607" width="7" style="18" customWidth="1"/>
    <col min="13608" max="13608" width="6.7109375" style="18" customWidth="1"/>
    <col min="13609" max="13609" width="7" style="18" customWidth="1"/>
    <col min="13610" max="13610" width="7.28515625" style="18" customWidth="1"/>
    <col min="13611" max="13611" width="7.7109375" style="18" customWidth="1"/>
    <col min="13612" max="13612" width="8.140625" style="18" customWidth="1"/>
    <col min="13613" max="13613" width="12" style="18" customWidth="1"/>
    <col min="13614" max="13823" width="9.140625" style="18"/>
    <col min="13824" max="13824" width="10" style="18" customWidth="1"/>
    <col min="13825" max="13833" width="6.7109375" style="18" customWidth="1"/>
    <col min="13834" max="13842" width="5.28515625" style="18" customWidth="1"/>
    <col min="13843" max="13843" width="6.85546875" style="18" customWidth="1"/>
    <col min="13844" max="13846" width="5.28515625" style="18" customWidth="1"/>
    <col min="13847" max="13848" width="4.7109375" style="18" customWidth="1"/>
    <col min="13849" max="13849" width="6.7109375" style="18" customWidth="1"/>
    <col min="13850" max="13853" width="4.7109375" style="18" customWidth="1"/>
    <col min="13854" max="13854" width="7" style="18" customWidth="1"/>
    <col min="13855" max="13855" width="6.7109375" style="18" customWidth="1"/>
    <col min="13856" max="13856" width="5.85546875" style="18" customWidth="1"/>
    <col min="13857" max="13859" width="4.28515625" style="18" customWidth="1"/>
    <col min="13860" max="13860" width="7.7109375" style="18" customWidth="1"/>
    <col min="13861" max="13861" width="6.85546875" style="18" customWidth="1"/>
    <col min="13862" max="13862" width="3.7109375" style="18" customWidth="1"/>
    <col min="13863" max="13863" width="7" style="18" customWidth="1"/>
    <col min="13864" max="13864" width="6.7109375" style="18" customWidth="1"/>
    <col min="13865" max="13865" width="7" style="18" customWidth="1"/>
    <col min="13866" max="13866" width="7.28515625" style="18" customWidth="1"/>
    <col min="13867" max="13867" width="7.7109375" style="18" customWidth="1"/>
    <col min="13868" max="13868" width="8.140625" style="18" customWidth="1"/>
    <col min="13869" max="13869" width="12" style="18" customWidth="1"/>
    <col min="13870" max="14079" width="9.140625" style="18"/>
    <col min="14080" max="14080" width="10" style="18" customWidth="1"/>
    <col min="14081" max="14089" width="6.7109375" style="18" customWidth="1"/>
    <col min="14090" max="14098" width="5.28515625" style="18" customWidth="1"/>
    <col min="14099" max="14099" width="6.85546875" style="18" customWidth="1"/>
    <col min="14100" max="14102" width="5.28515625" style="18" customWidth="1"/>
    <col min="14103" max="14104" width="4.7109375" style="18" customWidth="1"/>
    <col min="14105" max="14105" width="6.7109375" style="18" customWidth="1"/>
    <col min="14106" max="14109" width="4.7109375" style="18" customWidth="1"/>
    <col min="14110" max="14110" width="7" style="18" customWidth="1"/>
    <col min="14111" max="14111" width="6.7109375" style="18" customWidth="1"/>
    <col min="14112" max="14112" width="5.85546875" style="18" customWidth="1"/>
    <col min="14113" max="14115" width="4.28515625" style="18" customWidth="1"/>
    <col min="14116" max="14116" width="7.7109375" style="18" customWidth="1"/>
    <col min="14117" max="14117" width="6.85546875" style="18" customWidth="1"/>
    <col min="14118" max="14118" width="3.7109375" style="18" customWidth="1"/>
    <col min="14119" max="14119" width="7" style="18" customWidth="1"/>
    <col min="14120" max="14120" width="6.7109375" style="18" customWidth="1"/>
    <col min="14121" max="14121" width="7" style="18" customWidth="1"/>
    <col min="14122" max="14122" width="7.28515625" style="18" customWidth="1"/>
    <col min="14123" max="14123" width="7.7109375" style="18" customWidth="1"/>
    <col min="14124" max="14124" width="8.140625" style="18" customWidth="1"/>
    <col min="14125" max="14125" width="12" style="18" customWidth="1"/>
    <col min="14126" max="14335" width="9.140625" style="18"/>
    <col min="14336" max="14336" width="10" style="18" customWidth="1"/>
    <col min="14337" max="14345" width="6.7109375" style="18" customWidth="1"/>
    <col min="14346" max="14354" width="5.28515625" style="18" customWidth="1"/>
    <col min="14355" max="14355" width="6.85546875" style="18" customWidth="1"/>
    <col min="14356" max="14358" width="5.28515625" style="18" customWidth="1"/>
    <col min="14359" max="14360" width="4.7109375" style="18" customWidth="1"/>
    <col min="14361" max="14361" width="6.7109375" style="18" customWidth="1"/>
    <col min="14362" max="14365" width="4.7109375" style="18" customWidth="1"/>
    <col min="14366" max="14366" width="7" style="18" customWidth="1"/>
    <col min="14367" max="14367" width="6.7109375" style="18" customWidth="1"/>
    <col min="14368" max="14368" width="5.85546875" style="18" customWidth="1"/>
    <col min="14369" max="14371" width="4.28515625" style="18" customWidth="1"/>
    <col min="14372" max="14372" width="7.7109375" style="18" customWidth="1"/>
    <col min="14373" max="14373" width="6.85546875" style="18" customWidth="1"/>
    <col min="14374" max="14374" width="3.7109375" style="18" customWidth="1"/>
    <col min="14375" max="14375" width="7" style="18" customWidth="1"/>
    <col min="14376" max="14376" width="6.7109375" style="18" customWidth="1"/>
    <col min="14377" max="14377" width="7" style="18" customWidth="1"/>
    <col min="14378" max="14378" width="7.28515625" style="18" customWidth="1"/>
    <col min="14379" max="14379" width="7.7109375" style="18" customWidth="1"/>
    <col min="14380" max="14380" width="8.140625" style="18" customWidth="1"/>
    <col min="14381" max="14381" width="12" style="18" customWidth="1"/>
    <col min="14382" max="14591" width="9.140625" style="18"/>
    <col min="14592" max="14592" width="10" style="18" customWidth="1"/>
    <col min="14593" max="14601" width="6.7109375" style="18" customWidth="1"/>
    <col min="14602" max="14610" width="5.28515625" style="18" customWidth="1"/>
    <col min="14611" max="14611" width="6.85546875" style="18" customWidth="1"/>
    <col min="14612" max="14614" width="5.28515625" style="18" customWidth="1"/>
    <col min="14615" max="14616" width="4.7109375" style="18" customWidth="1"/>
    <col min="14617" max="14617" width="6.7109375" style="18" customWidth="1"/>
    <col min="14618" max="14621" width="4.7109375" style="18" customWidth="1"/>
    <col min="14622" max="14622" width="7" style="18" customWidth="1"/>
    <col min="14623" max="14623" width="6.7109375" style="18" customWidth="1"/>
    <col min="14624" max="14624" width="5.85546875" style="18" customWidth="1"/>
    <col min="14625" max="14627" width="4.28515625" style="18" customWidth="1"/>
    <col min="14628" max="14628" width="7.7109375" style="18" customWidth="1"/>
    <col min="14629" max="14629" width="6.85546875" style="18" customWidth="1"/>
    <col min="14630" max="14630" width="3.7109375" style="18" customWidth="1"/>
    <col min="14631" max="14631" width="7" style="18" customWidth="1"/>
    <col min="14632" max="14632" width="6.7109375" style="18" customWidth="1"/>
    <col min="14633" max="14633" width="7" style="18" customWidth="1"/>
    <col min="14634" max="14634" width="7.28515625" style="18" customWidth="1"/>
    <col min="14635" max="14635" width="7.7109375" style="18" customWidth="1"/>
    <col min="14636" max="14636" width="8.140625" style="18" customWidth="1"/>
    <col min="14637" max="14637" width="12" style="18" customWidth="1"/>
    <col min="14638" max="14847" width="9.140625" style="18"/>
    <col min="14848" max="14848" width="10" style="18" customWidth="1"/>
    <col min="14849" max="14857" width="6.7109375" style="18" customWidth="1"/>
    <col min="14858" max="14866" width="5.28515625" style="18" customWidth="1"/>
    <col min="14867" max="14867" width="6.85546875" style="18" customWidth="1"/>
    <col min="14868" max="14870" width="5.28515625" style="18" customWidth="1"/>
    <col min="14871" max="14872" width="4.7109375" style="18" customWidth="1"/>
    <col min="14873" max="14873" width="6.7109375" style="18" customWidth="1"/>
    <col min="14874" max="14877" width="4.7109375" style="18" customWidth="1"/>
    <col min="14878" max="14878" width="7" style="18" customWidth="1"/>
    <col min="14879" max="14879" width="6.7109375" style="18" customWidth="1"/>
    <col min="14880" max="14880" width="5.85546875" style="18" customWidth="1"/>
    <col min="14881" max="14883" width="4.28515625" style="18" customWidth="1"/>
    <col min="14884" max="14884" width="7.7109375" style="18" customWidth="1"/>
    <col min="14885" max="14885" width="6.85546875" style="18" customWidth="1"/>
    <col min="14886" max="14886" width="3.7109375" style="18" customWidth="1"/>
    <col min="14887" max="14887" width="7" style="18" customWidth="1"/>
    <col min="14888" max="14888" width="6.7109375" style="18" customWidth="1"/>
    <col min="14889" max="14889" width="7" style="18" customWidth="1"/>
    <col min="14890" max="14890" width="7.28515625" style="18" customWidth="1"/>
    <col min="14891" max="14891" width="7.7109375" style="18" customWidth="1"/>
    <col min="14892" max="14892" width="8.140625" style="18" customWidth="1"/>
    <col min="14893" max="14893" width="12" style="18" customWidth="1"/>
    <col min="14894" max="15103" width="9.140625" style="18"/>
    <col min="15104" max="15104" width="10" style="18" customWidth="1"/>
    <col min="15105" max="15113" width="6.7109375" style="18" customWidth="1"/>
    <col min="15114" max="15122" width="5.28515625" style="18" customWidth="1"/>
    <col min="15123" max="15123" width="6.85546875" style="18" customWidth="1"/>
    <col min="15124" max="15126" width="5.28515625" style="18" customWidth="1"/>
    <col min="15127" max="15128" width="4.7109375" style="18" customWidth="1"/>
    <col min="15129" max="15129" width="6.7109375" style="18" customWidth="1"/>
    <col min="15130" max="15133" width="4.7109375" style="18" customWidth="1"/>
    <col min="15134" max="15134" width="7" style="18" customWidth="1"/>
    <col min="15135" max="15135" width="6.7109375" style="18" customWidth="1"/>
    <col min="15136" max="15136" width="5.85546875" style="18" customWidth="1"/>
    <col min="15137" max="15139" width="4.28515625" style="18" customWidth="1"/>
    <col min="15140" max="15140" width="7.7109375" style="18" customWidth="1"/>
    <col min="15141" max="15141" width="6.85546875" style="18" customWidth="1"/>
    <col min="15142" max="15142" width="3.7109375" style="18" customWidth="1"/>
    <col min="15143" max="15143" width="7" style="18" customWidth="1"/>
    <col min="15144" max="15144" width="6.7109375" style="18" customWidth="1"/>
    <col min="15145" max="15145" width="7" style="18" customWidth="1"/>
    <col min="15146" max="15146" width="7.28515625" style="18" customWidth="1"/>
    <col min="15147" max="15147" width="7.7109375" style="18" customWidth="1"/>
    <col min="15148" max="15148" width="8.140625" style="18" customWidth="1"/>
    <col min="15149" max="15149" width="12" style="18" customWidth="1"/>
    <col min="15150" max="15359" width="9.140625" style="18"/>
    <col min="15360" max="15360" width="10" style="18" customWidth="1"/>
    <col min="15361" max="15369" width="6.7109375" style="18" customWidth="1"/>
    <col min="15370" max="15378" width="5.28515625" style="18" customWidth="1"/>
    <col min="15379" max="15379" width="6.85546875" style="18" customWidth="1"/>
    <col min="15380" max="15382" width="5.28515625" style="18" customWidth="1"/>
    <col min="15383" max="15384" width="4.7109375" style="18" customWidth="1"/>
    <col min="15385" max="15385" width="6.7109375" style="18" customWidth="1"/>
    <col min="15386" max="15389" width="4.7109375" style="18" customWidth="1"/>
    <col min="15390" max="15390" width="7" style="18" customWidth="1"/>
    <col min="15391" max="15391" width="6.7109375" style="18" customWidth="1"/>
    <col min="15392" max="15392" width="5.85546875" style="18" customWidth="1"/>
    <col min="15393" max="15395" width="4.28515625" style="18" customWidth="1"/>
    <col min="15396" max="15396" width="7.7109375" style="18" customWidth="1"/>
    <col min="15397" max="15397" width="6.85546875" style="18" customWidth="1"/>
    <col min="15398" max="15398" width="3.7109375" style="18" customWidth="1"/>
    <col min="15399" max="15399" width="7" style="18" customWidth="1"/>
    <col min="15400" max="15400" width="6.7109375" style="18" customWidth="1"/>
    <col min="15401" max="15401" width="7" style="18" customWidth="1"/>
    <col min="15402" max="15402" width="7.28515625" style="18" customWidth="1"/>
    <col min="15403" max="15403" width="7.7109375" style="18" customWidth="1"/>
    <col min="15404" max="15404" width="8.140625" style="18" customWidth="1"/>
    <col min="15405" max="15405" width="12" style="18" customWidth="1"/>
    <col min="15406" max="15615" width="9.140625" style="18"/>
    <col min="15616" max="15616" width="10" style="18" customWidth="1"/>
    <col min="15617" max="15625" width="6.7109375" style="18" customWidth="1"/>
    <col min="15626" max="15634" width="5.28515625" style="18" customWidth="1"/>
    <col min="15635" max="15635" width="6.85546875" style="18" customWidth="1"/>
    <col min="15636" max="15638" width="5.28515625" style="18" customWidth="1"/>
    <col min="15639" max="15640" width="4.7109375" style="18" customWidth="1"/>
    <col min="15641" max="15641" width="6.7109375" style="18" customWidth="1"/>
    <col min="15642" max="15645" width="4.7109375" style="18" customWidth="1"/>
    <col min="15646" max="15646" width="7" style="18" customWidth="1"/>
    <col min="15647" max="15647" width="6.7109375" style="18" customWidth="1"/>
    <col min="15648" max="15648" width="5.85546875" style="18" customWidth="1"/>
    <col min="15649" max="15651" width="4.28515625" style="18" customWidth="1"/>
    <col min="15652" max="15652" width="7.7109375" style="18" customWidth="1"/>
    <col min="15653" max="15653" width="6.85546875" style="18" customWidth="1"/>
    <col min="15654" max="15654" width="3.7109375" style="18" customWidth="1"/>
    <col min="15655" max="15655" width="7" style="18" customWidth="1"/>
    <col min="15656" max="15656" width="6.7109375" style="18" customWidth="1"/>
    <col min="15657" max="15657" width="7" style="18" customWidth="1"/>
    <col min="15658" max="15658" width="7.28515625" style="18" customWidth="1"/>
    <col min="15659" max="15659" width="7.7109375" style="18" customWidth="1"/>
    <col min="15660" max="15660" width="8.140625" style="18" customWidth="1"/>
    <col min="15661" max="15661" width="12" style="18" customWidth="1"/>
    <col min="15662" max="15871" width="9.140625" style="18"/>
    <col min="15872" max="15872" width="10" style="18" customWidth="1"/>
    <col min="15873" max="15881" width="6.7109375" style="18" customWidth="1"/>
    <col min="15882" max="15890" width="5.28515625" style="18" customWidth="1"/>
    <col min="15891" max="15891" width="6.85546875" style="18" customWidth="1"/>
    <col min="15892" max="15894" width="5.28515625" style="18" customWidth="1"/>
    <col min="15895" max="15896" width="4.7109375" style="18" customWidth="1"/>
    <col min="15897" max="15897" width="6.7109375" style="18" customWidth="1"/>
    <col min="15898" max="15901" width="4.7109375" style="18" customWidth="1"/>
    <col min="15902" max="15902" width="7" style="18" customWidth="1"/>
    <col min="15903" max="15903" width="6.7109375" style="18" customWidth="1"/>
    <col min="15904" max="15904" width="5.85546875" style="18" customWidth="1"/>
    <col min="15905" max="15907" width="4.28515625" style="18" customWidth="1"/>
    <col min="15908" max="15908" width="7.7109375" style="18" customWidth="1"/>
    <col min="15909" max="15909" width="6.85546875" style="18" customWidth="1"/>
    <col min="15910" max="15910" width="3.7109375" style="18" customWidth="1"/>
    <col min="15911" max="15911" width="7" style="18" customWidth="1"/>
    <col min="15912" max="15912" width="6.7109375" style="18" customWidth="1"/>
    <col min="15913" max="15913" width="7" style="18" customWidth="1"/>
    <col min="15914" max="15914" width="7.28515625" style="18" customWidth="1"/>
    <col min="15915" max="15915" width="7.7109375" style="18" customWidth="1"/>
    <col min="15916" max="15916" width="8.140625" style="18" customWidth="1"/>
    <col min="15917" max="15917" width="12" style="18" customWidth="1"/>
    <col min="15918" max="16127" width="9.140625" style="18"/>
    <col min="16128" max="16128" width="10" style="18" customWidth="1"/>
    <col min="16129" max="16137" width="6.7109375" style="18" customWidth="1"/>
    <col min="16138" max="16146" width="5.28515625" style="18" customWidth="1"/>
    <col min="16147" max="16147" width="6.85546875" style="18" customWidth="1"/>
    <col min="16148" max="16150" width="5.28515625" style="18" customWidth="1"/>
    <col min="16151" max="16152" width="4.7109375" style="18" customWidth="1"/>
    <col min="16153" max="16153" width="6.7109375" style="18" customWidth="1"/>
    <col min="16154" max="16157" width="4.7109375" style="18" customWidth="1"/>
    <col min="16158" max="16158" width="7" style="18" customWidth="1"/>
    <col min="16159" max="16159" width="6.7109375" style="18" customWidth="1"/>
    <col min="16160" max="16160" width="5.85546875" style="18" customWidth="1"/>
    <col min="16161" max="16163" width="4.28515625" style="18" customWidth="1"/>
    <col min="16164" max="16164" width="7.7109375" style="18" customWidth="1"/>
    <col min="16165" max="16165" width="6.85546875" style="18" customWidth="1"/>
    <col min="16166" max="16166" width="3.7109375" style="18" customWidth="1"/>
    <col min="16167" max="16167" width="7" style="18" customWidth="1"/>
    <col min="16168" max="16168" width="6.7109375" style="18" customWidth="1"/>
    <col min="16169" max="16169" width="7" style="18" customWidth="1"/>
    <col min="16170" max="16170" width="7.28515625" style="18" customWidth="1"/>
    <col min="16171" max="16171" width="7.7109375" style="18" customWidth="1"/>
    <col min="16172" max="16172" width="8.140625" style="18" customWidth="1"/>
    <col min="16173" max="16173" width="12" style="18" customWidth="1"/>
    <col min="16174" max="16384" width="9.140625" style="18"/>
  </cols>
  <sheetData>
    <row r="1" spans="1:52" s="10" customFormat="1" ht="12.75" x14ac:dyDescent="0.25">
      <c r="A1" s="47" t="s">
        <v>92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9" t="s">
        <v>0</v>
      </c>
      <c r="AQ1" s="49"/>
      <c r="AR1" s="49"/>
      <c r="AS1" s="49"/>
      <c r="AY1" s="27"/>
      <c r="AZ1" s="27"/>
    </row>
    <row r="2" spans="1:52" s="10" customFormat="1" ht="12.75" x14ac:dyDescent="0.2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9"/>
      <c r="AQ2" s="49"/>
      <c r="AR2" s="49"/>
      <c r="AS2" s="49"/>
      <c r="AY2" s="27"/>
      <c r="AZ2" s="27"/>
    </row>
    <row r="3" spans="1:52" s="10" customFormat="1" ht="12.75" x14ac:dyDescent="0.25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52"/>
      <c r="AQ3" s="52"/>
      <c r="AR3" s="52"/>
      <c r="AS3" s="52"/>
      <c r="AY3" s="27"/>
      <c r="AZ3" s="27"/>
    </row>
    <row r="4" spans="1:52" s="29" customFormat="1" ht="114" customHeight="1" x14ac:dyDescent="0.25">
      <c r="A4" s="28" t="s">
        <v>1</v>
      </c>
      <c r="B4" s="13" t="s">
        <v>2</v>
      </c>
      <c r="C4" s="13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3" t="s">
        <v>11</v>
      </c>
      <c r="L4" s="13" t="s">
        <v>12</v>
      </c>
      <c r="M4" s="13" t="s">
        <v>13</v>
      </c>
      <c r="N4" s="13" t="s">
        <v>14</v>
      </c>
      <c r="O4" s="13" t="s">
        <v>15</v>
      </c>
      <c r="P4" s="13" t="s">
        <v>16</v>
      </c>
      <c r="Q4" s="13" t="s">
        <v>17</v>
      </c>
      <c r="R4" s="13" t="s">
        <v>18</v>
      </c>
      <c r="S4" s="13" t="s">
        <v>19</v>
      </c>
      <c r="T4" s="13" t="s">
        <v>20</v>
      </c>
      <c r="U4" s="13" t="s">
        <v>21</v>
      </c>
      <c r="V4" s="13" t="s">
        <v>22</v>
      </c>
      <c r="W4" s="13" t="s">
        <v>23</v>
      </c>
      <c r="X4" s="13" t="s">
        <v>24</v>
      </c>
      <c r="Y4" s="13" t="s">
        <v>25</v>
      </c>
      <c r="Z4" s="13" t="s">
        <v>26</v>
      </c>
      <c r="AA4" s="13" t="s">
        <v>27</v>
      </c>
      <c r="AB4" s="13" t="s">
        <v>28</v>
      </c>
      <c r="AC4" s="13" t="s">
        <v>29</v>
      </c>
      <c r="AD4" s="13" t="s">
        <v>30</v>
      </c>
      <c r="AE4" s="13" t="s">
        <v>31</v>
      </c>
      <c r="AF4" s="13" t="s">
        <v>32</v>
      </c>
      <c r="AG4" s="13" t="s">
        <v>33</v>
      </c>
      <c r="AH4" s="13" t="s">
        <v>34</v>
      </c>
      <c r="AI4" s="13" t="s">
        <v>35</v>
      </c>
      <c r="AJ4" s="13" t="s">
        <v>36</v>
      </c>
      <c r="AK4" s="13" t="s">
        <v>37</v>
      </c>
      <c r="AL4" s="13" t="s">
        <v>38</v>
      </c>
      <c r="AM4" s="13" t="s">
        <v>39</v>
      </c>
      <c r="AN4" s="13" t="s">
        <v>40</v>
      </c>
      <c r="AO4" s="13" t="s">
        <v>41</v>
      </c>
      <c r="AP4" s="13" t="s">
        <v>42</v>
      </c>
      <c r="AQ4" s="13" t="s">
        <v>43</v>
      </c>
      <c r="AR4" s="13" t="s">
        <v>44</v>
      </c>
      <c r="AS4" s="28" t="s">
        <v>1</v>
      </c>
    </row>
    <row r="5" spans="1:52" s="10" customFormat="1" ht="17.100000000000001" customHeight="1" x14ac:dyDescent="0.25">
      <c r="A5" s="24" t="s">
        <v>45</v>
      </c>
      <c r="B5" s="26">
        <f>TPS!B5+NPS!B5</f>
        <v>42642.38164267235</v>
      </c>
      <c r="C5" s="26">
        <f>TPS!C5+NPS!C5</f>
        <v>21869.408066690772</v>
      </c>
      <c r="D5" s="26">
        <f>TPS!D5+NPS!D5</f>
        <v>5461.1347530969933</v>
      </c>
      <c r="E5" s="26">
        <f>TPS!E5+NPS!E5</f>
        <v>4031.3510154590731</v>
      </c>
      <c r="F5" s="26">
        <f>TPS!F5+NPS!F5</f>
        <v>10738.252746148195</v>
      </c>
      <c r="G5" s="26">
        <f>TPS!G5+NPS!G5</f>
        <v>18930.873229442528</v>
      </c>
      <c r="H5" s="26">
        <f>TPS!H5+NPS!H5</f>
        <v>3035.2206833224559</v>
      </c>
      <c r="I5" s="26">
        <f>TPS!I5+NPS!I5</f>
        <v>3848.0147247489281</v>
      </c>
      <c r="J5" s="26">
        <f>TPS!J5+NPS!J5</f>
        <v>10349.435833864101</v>
      </c>
      <c r="K5" s="26">
        <f>TPS!K5+NPS!K5</f>
        <v>0</v>
      </c>
      <c r="L5" s="26">
        <f>TPS!L5+NPS!L5</f>
        <v>0</v>
      </c>
      <c r="M5" s="26">
        <f>TPS!M5+NPS!M5</f>
        <v>0</v>
      </c>
      <c r="N5" s="26">
        <f>TPS!N5+NPS!N5</f>
        <v>0</v>
      </c>
      <c r="O5" s="26">
        <f>TPS!O5+NPS!O5</f>
        <v>0</v>
      </c>
      <c r="P5" s="26">
        <f>TPS!P5+NPS!P5</f>
        <v>756.11497856799997</v>
      </c>
      <c r="Q5" s="26">
        <f>TPS!Q5+NPS!Q5</f>
        <v>0</v>
      </c>
      <c r="R5" s="26">
        <f>TPS!R5+NPS!R5</f>
        <v>0</v>
      </c>
      <c r="S5" s="26">
        <f>TPS!S5+NPS!S5</f>
        <v>0</v>
      </c>
      <c r="T5" s="26">
        <f>TPS!T5+NPS!T5</f>
        <v>4397.5460073496952</v>
      </c>
      <c r="U5" s="26">
        <f>TPS!U5+NPS!U5</f>
        <v>0</v>
      </c>
      <c r="V5" s="26">
        <f>TPS!V5+NPS!V5</f>
        <v>0</v>
      </c>
      <c r="W5" s="26">
        <f>TPS!W5+NPS!W5</f>
        <v>0</v>
      </c>
      <c r="X5" s="26">
        <f>TPS!X5+NPS!X5</f>
        <v>0</v>
      </c>
      <c r="Y5" s="26">
        <f>TPS!Y5+NPS!Y5</f>
        <v>0</v>
      </c>
      <c r="Z5" s="26">
        <f>TPS!Z5+NPS!Z5</f>
        <v>756.11497856799997</v>
      </c>
      <c r="AA5" s="26">
        <f>TPS!AA5+NPS!AA5</f>
        <v>0</v>
      </c>
      <c r="AB5" s="26">
        <f>TPS!AB5+NPS!AB5</f>
        <v>0</v>
      </c>
      <c r="AC5" s="26">
        <f>TPS!AC5+NPS!AC5</f>
        <v>0</v>
      </c>
      <c r="AD5" s="26">
        <f>TPS!AD5+NPS!AD5</f>
        <v>0</v>
      </c>
      <c r="AE5" s="26">
        <f>TPS!AE5+NPS!AE5</f>
        <v>478.05748928399998</v>
      </c>
      <c r="AF5" s="26">
        <f>TPS!AF5+NPS!AF5</f>
        <v>1679.1842563999999</v>
      </c>
      <c r="AG5" s="26">
        <f>TPS!AG5+NPS!AG5</f>
        <v>0</v>
      </c>
      <c r="AH5" s="26">
        <f>TPS!AH5+NPS!AH5</f>
        <v>0</v>
      </c>
      <c r="AI5" s="26">
        <f>TPS!AI5+NPS!AI5</f>
        <v>0</v>
      </c>
      <c r="AJ5" s="26">
        <f>TPS!AJ5+NPS!AJ5</f>
        <v>0</v>
      </c>
      <c r="AK5" s="26">
        <f>TPS!AK5+NPS!AK5</f>
        <v>128973.09040561508</v>
      </c>
      <c r="AL5" s="26">
        <f>TPS!AL5+NPS!AL5</f>
        <v>2180.2104103014522</v>
      </c>
      <c r="AM5" s="26">
        <f>TPS!AM5+NPS!AM5</f>
        <v>2180.2104103014522</v>
      </c>
      <c r="AN5" s="26">
        <f>TPS!AN5+NPS!AN5</f>
        <v>0</v>
      </c>
      <c r="AO5" s="26">
        <f>TPS!AO5+NPS!AO5</f>
        <v>0</v>
      </c>
      <c r="AP5" s="26">
        <f>TPS!AP5+NPS!AP5</f>
        <v>48384.97318864095</v>
      </c>
      <c r="AQ5" s="26">
        <f>TPS!AQ5+NPS!AQ5</f>
        <v>48384.97318864095</v>
      </c>
      <c r="AR5" s="26">
        <f>TPS!AR5+NPS!AR5</f>
        <v>179538.27400455746</v>
      </c>
      <c r="AS5" s="26" t="s">
        <v>45</v>
      </c>
    </row>
    <row r="6" spans="1:52" s="10" customFormat="1" ht="17.100000000000001" customHeight="1" x14ac:dyDescent="0.25">
      <c r="A6" s="24" t="s">
        <v>46</v>
      </c>
      <c r="B6" s="26">
        <f>TPS!B6+NPS!B6</f>
        <v>6752.8396041491533</v>
      </c>
      <c r="C6" s="26">
        <f>TPS!C6+NPS!C6</f>
        <v>1598.6803607753993</v>
      </c>
      <c r="D6" s="26">
        <f>TPS!D6+NPS!D6</f>
        <v>12539.77883190701</v>
      </c>
      <c r="E6" s="26">
        <f>TPS!E6+NPS!E6</f>
        <v>2179.9656939947959</v>
      </c>
      <c r="F6" s="26">
        <f>TPS!F6+NPS!F6</f>
        <v>1267.5312007525577</v>
      </c>
      <c r="G6" s="26">
        <f>TPS!G6+NPS!G6</f>
        <v>274.41609</v>
      </c>
      <c r="H6" s="26">
        <f>TPS!H6+NPS!H6</f>
        <v>4401.7531116443961</v>
      </c>
      <c r="I6" s="26">
        <f>TPS!I6+NPS!I6</f>
        <v>5792.0325758001291</v>
      </c>
      <c r="J6" s="26">
        <f>TPS!J6+NPS!J6</f>
        <v>4157.8243586629142</v>
      </c>
      <c r="K6" s="26">
        <f>TPS!K6+NPS!K6</f>
        <v>0</v>
      </c>
      <c r="L6" s="26">
        <f>TPS!L6+NPS!L6</f>
        <v>0</v>
      </c>
      <c r="M6" s="26">
        <f>TPS!M6+NPS!M6</f>
        <v>0</v>
      </c>
      <c r="N6" s="26">
        <f>TPS!N6+NPS!N6</f>
        <v>0</v>
      </c>
      <c r="O6" s="26">
        <f>TPS!O6+NPS!O6</f>
        <v>0</v>
      </c>
      <c r="P6" s="26">
        <f>TPS!P6+NPS!P6</f>
        <v>0</v>
      </c>
      <c r="Q6" s="26">
        <f>TPS!Q6+NPS!Q6</f>
        <v>0</v>
      </c>
      <c r="R6" s="26">
        <f>TPS!R6+NPS!R6</f>
        <v>0</v>
      </c>
      <c r="S6" s="26">
        <f>TPS!S6+NPS!S6</f>
        <v>0</v>
      </c>
      <c r="T6" s="26">
        <f>TPS!T6+NPS!T6</f>
        <v>0</v>
      </c>
      <c r="U6" s="26">
        <f>TPS!U6+NPS!U6</f>
        <v>0</v>
      </c>
      <c r="V6" s="26">
        <f>TPS!V6+NPS!V6</f>
        <v>0</v>
      </c>
      <c r="W6" s="26">
        <f>TPS!W6+NPS!W6</f>
        <v>0</v>
      </c>
      <c r="X6" s="26">
        <f>TPS!X6+NPS!X6</f>
        <v>0</v>
      </c>
      <c r="Y6" s="26">
        <f>TPS!Y6+NPS!Y6</f>
        <v>0</v>
      </c>
      <c r="Z6" s="26">
        <f>TPS!Z6+NPS!Z6</f>
        <v>0</v>
      </c>
      <c r="AA6" s="26">
        <f>TPS!AA6+NPS!AA6</f>
        <v>0</v>
      </c>
      <c r="AB6" s="26">
        <f>TPS!AB6+NPS!AB6</f>
        <v>0</v>
      </c>
      <c r="AC6" s="26">
        <f>TPS!AC6+NPS!AC6</f>
        <v>0</v>
      </c>
      <c r="AD6" s="26">
        <f>TPS!AD6+NPS!AD6</f>
        <v>0</v>
      </c>
      <c r="AE6" s="26">
        <f>TPS!AE6+NPS!AE6</f>
        <v>0</v>
      </c>
      <c r="AF6" s="26">
        <f>TPS!AF6+NPS!AF6</f>
        <v>0</v>
      </c>
      <c r="AG6" s="26">
        <f>TPS!AG6+NPS!AG6</f>
        <v>0</v>
      </c>
      <c r="AH6" s="26">
        <f>TPS!AH6+NPS!AH6</f>
        <v>0</v>
      </c>
      <c r="AI6" s="26">
        <f>TPS!AI6+NPS!AI6</f>
        <v>0</v>
      </c>
      <c r="AJ6" s="26">
        <f>TPS!AJ6+NPS!AJ6</f>
        <v>0</v>
      </c>
      <c r="AK6" s="26">
        <f>TPS!AK6+NPS!AK6</f>
        <v>38964.821827686348</v>
      </c>
      <c r="AL6" s="26">
        <f>TPS!AL6+NPS!AL6</f>
        <v>382.95285812283458</v>
      </c>
      <c r="AM6" s="26">
        <f>TPS!AM6+NPS!AM6</f>
        <v>382.95285812283458</v>
      </c>
      <c r="AN6" s="26">
        <f>TPS!AN6+NPS!AN6</f>
        <v>15955.948438898673</v>
      </c>
      <c r="AO6" s="26">
        <f>TPS!AO6+NPS!AO6</f>
        <v>0</v>
      </c>
      <c r="AP6" s="26">
        <f>TPS!AP6+NPS!AP6</f>
        <v>0</v>
      </c>
      <c r="AQ6" s="26">
        <f>TPS!AQ6+NPS!AQ6</f>
        <v>15955.948438898673</v>
      </c>
      <c r="AR6" s="26">
        <f>TPS!AR6+NPS!AR6</f>
        <v>55303.72312470786</v>
      </c>
      <c r="AS6" s="26" t="s">
        <v>46</v>
      </c>
    </row>
    <row r="7" spans="1:52" s="10" customFormat="1" ht="17.100000000000001" customHeight="1" x14ac:dyDescent="0.25">
      <c r="A7" s="24" t="s">
        <v>47</v>
      </c>
      <c r="B7" s="26">
        <f>TPS!B7+NPS!B7</f>
        <v>21142.58931312144</v>
      </c>
      <c r="C7" s="26">
        <f>TPS!C7+NPS!C7</f>
        <v>12069.355339548945</v>
      </c>
      <c r="D7" s="26">
        <f>TPS!D7+NPS!D7</f>
        <v>58133.154311388265</v>
      </c>
      <c r="E7" s="26">
        <f>TPS!E7+NPS!E7</f>
        <v>5596.8822601528973</v>
      </c>
      <c r="F7" s="26">
        <f>TPS!F7+NPS!F7</f>
        <v>3137.7880858843969</v>
      </c>
      <c r="G7" s="26">
        <f>TPS!G7+NPS!G7</f>
        <v>4297.9695476809948</v>
      </c>
      <c r="H7" s="26">
        <f>TPS!H7+NPS!H7</f>
        <v>708.73521821999998</v>
      </c>
      <c r="I7" s="26">
        <f>TPS!I7+NPS!I7</f>
        <v>4087.1358663576671</v>
      </c>
      <c r="J7" s="26">
        <f>TPS!J7+NPS!J7</f>
        <v>10803.924019698803</v>
      </c>
      <c r="K7" s="26">
        <f>TPS!K7+NPS!K7</f>
        <v>0</v>
      </c>
      <c r="L7" s="26">
        <f>TPS!L7+NPS!L7</f>
        <v>1419.5580607017905</v>
      </c>
      <c r="M7" s="26">
        <f>TPS!M7+NPS!M7</f>
        <v>0</v>
      </c>
      <c r="N7" s="26">
        <f>TPS!N7+NPS!N7</f>
        <v>0</v>
      </c>
      <c r="O7" s="26">
        <f>TPS!O7+NPS!O7</f>
        <v>7570.7202550473066</v>
      </c>
      <c r="P7" s="26">
        <f>TPS!P7+NPS!P7</f>
        <v>0</v>
      </c>
      <c r="Q7" s="26">
        <f>TPS!Q7+NPS!Q7</f>
        <v>0</v>
      </c>
      <c r="R7" s="26">
        <f>TPS!R7+NPS!R7</f>
        <v>0</v>
      </c>
      <c r="S7" s="26">
        <f>TPS!S7+NPS!S7</f>
        <v>1112.84150555</v>
      </c>
      <c r="T7" s="26">
        <f>TPS!T7+NPS!T7</f>
        <v>5364.8331110847375</v>
      </c>
      <c r="U7" s="26">
        <f>TPS!U7+NPS!U7</f>
        <v>889.80607643999986</v>
      </c>
      <c r="V7" s="26">
        <f>TPS!V7+NPS!V7</f>
        <v>1906.9652245582613</v>
      </c>
      <c r="W7" s="26">
        <f>TPS!W7+NPS!W7</f>
        <v>0</v>
      </c>
      <c r="X7" s="26">
        <f>TPS!X7+NPS!X7</f>
        <v>0</v>
      </c>
      <c r="Y7" s="26">
        <f>TPS!Y7+NPS!Y7</f>
        <v>0</v>
      </c>
      <c r="Z7" s="26">
        <f>TPS!Z7+NPS!Z7</f>
        <v>6198.0732400126344</v>
      </c>
      <c r="AA7" s="26">
        <f>TPS!AA7+NPS!AA7</f>
        <v>0</v>
      </c>
      <c r="AB7" s="26">
        <f>TPS!AB7+NPS!AB7</f>
        <v>0</v>
      </c>
      <c r="AC7" s="26">
        <f>TPS!AC7+NPS!AC7</f>
        <v>0</v>
      </c>
      <c r="AD7" s="26">
        <f>TPS!AD7+NPS!AD7</f>
        <v>0</v>
      </c>
      <c r="AE7" s="26">
        <f>TPS!AE7+NPS!AE7</f>
        <v>1642.6252244145642</v>
      </c>
      <c r="AF7" s="26">
        <f>TPS!AF7+NPS!AF7</f>
        <v>1367.860369116597</v>
      </c>
      <c r="AG7" s="26">
        <f>TPS!AG7+NPS!AG7</f>
        <v>0</v>
      </c>
      <c r="AH7" s="26">
        <f>TPS!AH7+NPS!AH7</f>
        <v>0</v>
      </c>
      <c r="AI7" s="26">
        <f>TPS!AI7+NPS!AI7</f>
        <v>0</v>
      </c>
      <c r="AJ7" s="26">
        <f>TPS!AJ7+NPS!AJ7</f>
        <v>0</v>
      </c>
      <c r="AK7" s="26">
        <f>TPS!AK7+NPS!AK7</f>
        <v>147450.81702897931</v>
      </c>
      <c r="AL7" s="26">
        <f>TPS!AL7+NPS!AL7</f>
        <v>3207.7576024423479</v>
      </c>
      <c r="AM7" s="26">
        <f>TPS!AM7+NPS!AM7</f>
        <v>3207.7576024423479</v>
      </c>
      <c r="AN7" s="26">
        <f>TPS!AN7+NPS!AN7</f>
        <v>59553.629571360609</v>
      </c>
      <c r="AO7" s="26">
        <f>TPS!AO7+NPS!AO7</f>
        <v>0</v>
      </c>
      <c r="AP7" s="26">
        <f>TPS!AP7+NPS!AP7</f>
        <v>0</v>
      </c>
      <c r="AQ7" s="26">
        <f>TPS!AQ7+NPS!AQ7</f>
        <v>59553.629571360609</v>
      </c>
      <c r="AR7" s="26">
        <f>TPS!AR7+NPS!AR7</f>
        <v>210212.20420278225</v>
      </c>
      <c r="AS7" s="26" t="s">
        <v>47</v>
      </c>
    </row>
    <row r="8" spans="1:52" s="10" customFormat="1" ht="17.100000000000001" customHeight="1" x14ac:dyDescent="0.25">
      <c r="A8" s="24" t="s">
        <v>48</v>
      </c>
      <c r="B8" s="26">
        <f>TPS!B8+NPS!B8</f>
        <v>23806.812497037492</v>
      </c>
      <c r="C8" s="26">
        <f>TPS!C8+NPS!C8</f>
        <v>5623.2328386180043</v>
      </c>
      <c r="D8" s="26">
        <f>TPS!D8+NPS!D8</f>
        <v>2796.5773991715928</v>
      </c>
      <c r="E8" s="26">
        <f>TPS!E8+NPS!E8</f>
        <v>4507.3540664199854</v>
      </c>
      <c r="F8" s="26">
        <f>TPS!F8+NPS!F8</f>
        <v>48290.354578743114</v>
      </c>
      <c r="G8" s="26">
        <f>TPS!G8+NPS!G8</f>
        <v>1485.1850964668622</v>
      </c>
      <c r="H8" s="26">
        <f>TPS!H8+NPS!H8</f>
        <v>622.06267939400004</v>
      </c>
      <c r="I8" s="26">
        <f>TPS!I8+NPS!I8</f>
        <v>12771.416393380701</v>
      </c>
      <c r="J8" s="26">
        <f>TPS!J8+NPS!J8</f>
        <v>4604.9581402591612</v>
      </c>
      <c r="K8" s="26">
        <f>TPS!K8+NPS!K8</f>
        <v>0</v>
      </c>
      <c r="L8" s="26">
        <f>TPS!L8+NPS!L8</f>
        <v>0</v>
      </c>
      <c r="M8" s="26">
        <f>TPS!M8+NPS!M8</f>
        <v>0</v>
      </c>
      <c r="N8" s="26">
        <f>TPS!N8+NPS!N8</f>
        <v>0</v>
      </c>
      <c r="O8" s="26">
        <f>TPS!O8+NPS!O8</f>
        <v>0</v>
      </c>
      <c r="P8" s="26">
        <f>TPS!P8+NPS!P8</f>
        <v>0</v>
      </c>
      <c r="Q8" s="26">
        <f>TPS!Q8+NPS!Q8</f>
        <v>1435.8766803747803</v>
      </c>
      <c r="R8" s="26">
        <f>TPS!R8+NPS!R8</f>
        <v>0</v>
      </c>
      <c r="S8" s="26">
        <f>TPS!S8+NPS!S8</f>
        <v>803.85118601997715</v>
      </c>
      <c r="T8" s="26">
        <f>TPS!T8+NPS!T8</f>
        <v>4741.5066217103404</v>
      </c>
      <c r="U8" s="26">
        <f>TPS!U8+NPS!U8</f>
        <v>0</v>
      </c>
      <c r="V8" s="26">
        <f>TPS!V8+NPS!V8</f>
        <v>0</v>
      </c>
      <c r="W8" s="26">
        <f>TPS!W8+NPS!W8</f>
        <v>0</v>
      </c>
      <c r="X8" s="26">
        <f>TPS!X8+NPS!X8</f>
        <v>0</v>
      </c>
      <c r="Y8" s="26">
        <f>TPS!Y8+NPS!Y8</f>
        <v>0</v>
      </c>
      <c r="Z8" s="26">
        <f>TPS!Z8+NPS!Z8</f>
        <v>0</v>
      </c>
      <c r="AA8" s="26">
        <f>TPS!AA8+NPS!AA8</f>
        <v>0</v>
      </c>
      <c r="AB8" s="26">
        <f>TPS!AB8+NPS!AB8</f>
        <v>0</v>
      </c>
      <c r="AC8" s="26">
        <f>TPS!AC8+NPS!AC8</f>
        <v>0</v>
      </c>
      <c r="AD8" s="26">
        <f>TPS!AD8+NPS!AD8</f>
        <v>0</v>
      </c>
      <c r="AE8" s="26">
        <f>TPS!AE8+NPS!AE8</f>
        <v>0</v>
      </c>
      <c r="AF8" s="26">
        <f>TPS!AF8+NPS!AF8</f>
        <v>756.6674350887638</v>
      </c>
      <c r="AG8" s="26">
        <f>TPS!AG8+NPS!AG8</f>
        <v>0</v>
      </c>
      <c r="AH8" s="26">
        <f>TPS!AH8+NPS!AH8</f>
        <v>0</v>
      </c>
      <c r="AI8" s="26">
        <f>TPS!AI8+NPS!AI8</f>
        <v>0</v>
      </c>
      <c r="AJ8" s="26">
        <f>TPS!AJ8+NPS!AJ8</f>
        <v>0</v>
      </c>
      <c r="AK8" s="26">
        <f>TPS!AK8+NPS!AK8</f>
        <v>112245.85561268478</v>
      </c>
      <c r="AL8" s="26">
        <f>TPS!AL8+NPS!AL8</f>
        <v>1557.1937452098366</v>
      </c>
      <c r="AM8" s="26">
        <f>TPS!AM8+NPS!AM8</f>
        <v>1557.1937452098366</v>
      </c>
      <c r="AN8" s="26">
        <f>TPS!AN8+NPS!AN8</f>
        <v>0</v>
      </c>
      <c r="AO8" s="26">
        <f>TPS!AO8+NPS!AO8</f>
        <v>10478.799434564155</v>
      </c>
      <c r="AP8" s="26">
        <f>TPS!AP8+NPS!AP8</f>
        <v>0</v>
      </c>
      <c r="AQ8" s="26">
        <f>TPS!AQ8+NPS!AQ8</f>
        <v>10478.799434564155</v>
      </c>
      <c r="AR8" s="26">
        <f>TPS!AR8+NPS!AR8</f>
        <v>124281.84879245877</v>
      </c>
      <c r="AS8" s="26" t="s">
        <v>48</v>
      </c>
    </row>
    <row r="9" spans="1:52" s="10" customFormat="1" ht="17.100000000000001" customHeight="1" x14ac:dyDescent="0.25">
      <c r="A9" s="24" t="s">
        <v>49</v>
      </c>
      <c r="B9" s="26">
        <f>TPS!B9+NPS!B9</f>
        <v>65646.388205224153</v>
      </c>
      <c r="C9" s="26">
        <f>TPS!C9+NPS!C9</f>
        <v>27821.226864671116</v>
      </c>
      <c r="D9" s="26">
        <f>TPS!D9+NPS!D9</f>
        <v>27043.612094009739</v>
      </c>
      <c r="E9" s="26">
        <f>TPS!E9+NPS!E9</f>
        <v>3928.9715836099404</v>
      </c>
      <c r="F9" s="26">
        <f>TPS!F9+NPS!F9</f>
        <v>65216.079304941333</v>
      </c>
      <c r="G9" s="26">
        <f>TPS!G9+NPS!G9</f>
        <v>10681.969498192468</v>
      </c>
      <c r="H9" s="26">
        <f>TPS!H9+NPS!H9</f>
        <v>2205.3396094384666</v>
      </c>
      <c r="I9" s="26">
        <f>TPS!I9+NPS!I9</f>
        <v>8836.7688804808622</v>
      </c>
      <c r="J9" s="26">
        <f>TPS!J9+NPS!J9</f>
        <v>17790.826620622294</v>
      </c>
      <c r="K9" s="26">
        <f>TPS!K9+NPS!K9</f>
        <v>786.32680336620081</v>
      </c>
      <c r="L9" s="26">
        <f>TPS!L9+NPS!L9</f>
        <v>0</v>
      </c>
      <c r="M9" s="26">
        <f>TPS!M9+NPS!M9</f>
        <v>1118.7702342513783</v>
      </c>
      <c r="N9" s="26">
        <f>TPS!N9+NPS!N9</f>
        <v>1653.2366631017408</v>
      </c>
      <c r="O9" s="26">
        <f>TPS!O9+NPS!O9</f>
        <v>1981.5910567491674</v>
      </c>
      <c r="P9" s="26">
        <f>TPS!P9+NPS!P9</f>
        <v>1369.8899470473923</v>
      </c>
      <c r="Q9" s="26">
        <f>TPS!Q9+NPS!Q9</f>
        <v>1300.7337974</v>
      </c>
      <c r="R9" s="26">
        <f>TPS!R9+NPS!R9</f>
        <v>0</v>
      </c>
      <c r="S9" s="26">
        <f>TPS!S9+NPS!S9</f>
        <v>1496.9230321168375</v>
      </c>
      <c r="T9" s="26">
        <f>TPS!T9+NPS!T9</f>
        <v>10602.148198665469</v>
      </c>
      <c r="U9" s="26">
        <f>TPS!U9+NPS!U9</f>
        <v>2573.0468323993368</v>
      </c>
      <c r="V9" s="26">
        <f>TPS!V9+NPS!V9</f>
        <v>1944.3009732925591</v>
      </c>
      <c r="W9" s="26">
        <f>TPS!W9+NPS!W9</f>
        <v>0</v>
      </c>
      <c r="X9" s="26">
        <f>TPS!X9+NPS!X9</f>
        <v>0</v>
      </c>
      <c r="Y9" s="26">
        <f>TPS!Y9+NPS!Y9</f>
        <v>0</v>
      </c>
      <c r="Z9" s="26">
        <f>TPS!Z9+NPS!Z9</f>
        <v>6158.2331694582017</v>
      </c>
      <c r="AA9" s="26">
        <f>TPS!AA9+NPS!AA9</f>
        <v>0</v>
      </c>
      <c r="AB9" s="26">
        <f>TPS!AB9+NPS!AB9</f>
        <v>0</v>
      </c>
      <c r="AC9" s="26">
        <f>TPS!AC9+NPS!AC9</f>
        <v>0</v>
      </c>
      <c r="AD9" s="26">
        <f>TPS!AD9+NPS!AD9</f>
        <v>0</v>
      </c>
      <c r="AE9" s="26">
        <f>TPS!AE9+NPS!AE9</f>
        <v>5767.5234522218325</v>
      </c>
      <c r="AF9" s="26">
        <f>TPS!AF9+NPS!AF9</f>
        <v>5738.9631568957484</v>
      </c>
      <c r="AG9" s="26">
        <f>TPS!AG9+NPS!AG9</f>
        <v>844.16089999999997</v>
      </c>
      <c r="AH9" s="26">
        <f>TPS!AH9+NPS!AH9</f>
        <v>0</v>
      </c>
      <c r="AI9" s="26">
        <f>TPS!AI9+NPS!AI9</f>
        <v>0</v>
      </c>
      <c r="AJ9" s="26">
        <f>TPS!AJ9+NPS!AJ9</f>
        <v>0</v>
      </c>
      <c r="AK9" s="26">
        <f>TPS!AK9+NPS!AK9</f>
        <v>272507.03087815607</v>
      </c>
      <c r="AL9" s="26">
        <f>TPS!AL9+NPS!AL9</f>
        <v>11727</v>
      </c>
      <c r="AM9" s="26">
        <f>TPS!AM9+NPS!AM9</f>
        <v>11727</v>
      </c>
      <c r="AN9" s="26">
        <f>TPS!AN9+NPS!AN9</f>
        <v>0</v>
      </c>
      <c r="AO9" s="26">
        <f>TPS!AO9+NPS!AO9</f>
        <v>28212.06928282266</v>
      </c>
      <c r="AP9" s="26">
        <f>TPS!AP9+NPS!AP9</f>
        <v>0</v>
      </c>
      <c r="AQ9" s="26">
        <f>TPS!AQ9+NPS!AQ9</f>
        <v>28212.06928282266</v>
      </c>
      <c r="AR9" s="26">
        <f>TPS!AR9+NPS!AR9</f>
        <v>312446.10016097879</v>
      </c>
      <c r="AS9" s="26" t="s">
        <v>49</v>
      </c>
    </row>
    <row r="10" spans="1:52" s="10" customFormat="1" ht="17.100000000000001" customHeight="1" x14ac:dyDescent="0.25">
      <c r="A10" s="24" t="s">
        <v>50</v>
      </c>
      <c r="B10" s="26">
        <f>TPS!B10+NPS!B10</f>
        <v>42626.849461456179</v>
      </c>
      <c r="C10" s="26">
        <f>TPS!C10+NPS!C10</f>
        <v>7996.9154865082328</v>
      </c>
      <c r="D10" s="26">
        <f>TPS!D10+NPS!D10</f>
        <v>14682.520762782788</v>
      </c>
      <c r="E10" s="26">
        <f>TPS!E10+NPS!E10</f>
        <v>5445.1480626280936</v>
      </c>
      <c r="F10" s="26">
        <f>TPS!F10+NPS!F10</f>
        <v>69216.263132336753</v>
      </c>
      <c r="G10" s="26">
        <f>TPS!G10+NPS!G10</f>
        <v>10830.269883977262</v>
      </c>
      <c r="H10" s="26">
        <f>TPS!H10+NPS!H10</f>
        <v>6558.4466928531647</v>
      </c>
      <c r="I10" s="26">
        <f>TPS!I10+NPS!I10</f>
        <v>13632.241785877035</v>
      </c>
      <c r="J10" s="26">
        <f>TPS!J10+NPS!J10</f>
        <v>11499.811091677511</v>
      </c>
      <c r="K10" s="26">
        <f>TPS!K10+NPS!K10</f>
        <v>1672.6522192242617</v>
      </c>
      <c r="L10" s="26">
        <f>TPS!L10+NPS!L10</f>
        <v>674.8996221107725</v>
      </c>
      <c r="M10" s="26">
        <f>TPS!M10+NPS!M10</f>
        <v>580.55851383297761</v>
      </c>
      <c r="N10" s="26">
        <f>TPS!N10+NPS!N10</f>
        <v>1530.739431321028</v>
      </c>
      <c r="O10" s="26">
        <f>TPS!O10+NPS!O10</f>
        <v>3080.5834606459903</v>
      </c>
      <c r="P10" s="26">
        <f>TPS!P10+NPS!P10</f>
        <v>4493.5336087097421</v>
      </c>
      <c r="Q10" s="26">
        <f>TPS!Q10+NPS!Q10</f>
        <v>1850.4839847803532</v>
      </c>
      <c r="R10" s="26">
        <f>TPS!R10+NPS!R10</f>
        <v>1834.6448862397631</v>
      </c>
      <c r="S10" s="26">
        <f>TPS!S10+NPS!S10</f>
        <v>1437.8349163554799</v>
      </c>
      <c r="T10" s="26">
        <f>TPS!T10+NPS!T10</f>
        <v>6144.5592504392444</v>
      </c>
      <c r="U10" s="26">
        <f>TPS!U10+NPS!U10</f>
        <v>2269.3058101509723</v>
      </c>
      <c r="V10" s="26">
        <f>TPS!V10+NPS!V10</f>
        <v>3512.3515922377333</v>
      </c>
      <c r="W10" s="26">
        <f>TPS!W10+NPS!W10</f>
        <v>0</v>
      </c>
      <c r="X10" s="26">
        <f>TPS!X10+NPS!X10</f>
        <v>0</v>
      </c>
      <c r="Y10" s="26">
        <f>TPS!Y10+NPS!Y10</f>
        <v>0</v>
      </c>
      <c r="Z10" s="26">
        <f>TPS!Z10+NPS!Z10</f>
        <v>4186.6967983256909</v>
      </c>
      <c r="AA10" s="26">
        <f>TPS!AA10+NPS!AA10</f>
        <v>0</v>
      </c>
      <c r="AB10" s="26">
        <f>TPS!AB10+NPS!AB10</f>
        <v>0</v>
      </c>
      <c r="AC10" s="26">
        <f>TPS!AC10+NPS!AC10</f>
        <v>0</v>
      </c>
      <c r="AD10" s="26">
        <f>TPS!AD10+NPS!AD10</f>
        <v>0</v>
      </c>
      <c r="AE10" s="26">
        <f>TPS!AE10+NPS!AE10</f>
        <v>4045.5979496043437</v>
      </c>
      <c r="AF10" s="26">
        <f>TPS!AF10+NPS!AF10</f>
        <v>3404.5838825056248</v>
      </c>
      <c r="AG10" s="26">
        <f>TPS!AG10+NPS!AG10</f>
        <v>0</v>
      </c>
      <c r="AH10" s="26">
        <f>TPS!AH10+NPS!AH10</f>
        <v>0</v>
      </c>
      <c r="AI10" s="26">
        <f>TPS!AI10+NPS!AI10</f>
        <v>0</v>
      </c>
      <c r="AJ10" s="26">
        <f>TPS!AJ10+NPS!AJ10</f>
        <v>0</v>
      </c>
      <c r="AK10" s="26">
        <f>TPS!AK10+NPS!AK10</f>
        <v>223207.49228658096</v>
      </c>
      <c r="AL10" s="26">
        <f>TPS!AL10+NPS!AL10</f>
        <v>1265.2660361406708</v>
      </c>
      <c r="AM10" s="26">
        <f>TPS!AM10+NPS!AM10</f>
        <v>1265.2660361406708</v>
      </c>
      <c r="AN10" s="26">
        <f>TPS!AN10+NPS!AN10</f>
        <v>0</v>
      </c>
      <c r="AO10" s="26">
        <f>TPS!AO10+NPS!AO10</f>
        <v>17650.482397853633</v>
      </c>
      <c r="AP10" s="26">
        <f>TPS!AP10+NPS!AP10</f>
        <v>0</v>
      </c>
      <c r="AQ10" s="26">
        <f>TPS!AQ10+NPS!AQ10</f>
        <v>17650.482397853633</v>
      </c>
      <c r="AR10" s="26">
        <f>TPS!AR10+NPS!AR10</f>
        <v>242123.24072057527</v>
      </c>
      <c r="AS10" s="26" t="s">
        <v>50</v>
      </c>
    </row>
    <row r="11" spans="1:52" s="10" customFormat="1" ht="17.100000000000001" customHeight="1" x14ac:dyDescent="0.25">
      <c r="A11" s="24" t="s">
        <v>51</v>
      </c>
      <c r="B11" s="26">
        <f>TPS!B11+NPS!B11</f>
        <v>37095.073526290391</v>
      </c>
      <c r="C11" s="26">
        <f>TPS!C11+NPS!C11</f>
        <v>8428.9094581871468</v>
      </c>
      <c r="D11" s="26">
        <f>TPS!D11+NPS!D11</f>
        <v>61077.832661245033</v>
      </c>
      <c r="E11" s="26">
        <f>TPS!E11+NPS!E11</f>
        <v>6496.0915226939051</v>
      </c>
      <c r="F11" s="26">
        <f>TPS!F11+NPS!F11</f>
        <v>7465.9252300200478</v>
      </c>
      <c r="G11" s="26">
        <f>TPS!G11+NPS!G11</f>
        <v>6842.2044276068864</v>
      </c>
      <c r="H11" s="26">
        <f>TPS!H11+NPS!H11</f>
        <v>5744.6121728244125</v>
      </c>
      <c r="I11" s="26">
        <f>TPS!I11+NPS!I11</f>
        <v>6448.5587632121742</v>
      </c>
      <c r="J11" s="26">
        <f>TPS!J11+NPS!J11</f>
        <v>1954.029420941114</v>
      </c>
      <c r="K11" s="26">
        <f>TPS!K11+NPS!K11</f>
        <v>0</v>
      </c>
      <c r="L11" s="26">
        <f>TPS!L11+NPS!L11</f>
        <v>750.58099532404356</v>
      </c>
      <c r="M11" s="26">
        <f>TPS!M11+NPS!M11</f>
        <v>0</v>
      </c>
      <c r="N11" s="26">
        <f>TPS!N11+NPS!N11</f>
        <v>0</v>
      </c>
      <c r="O11" s="26">
        <f>TPS!O11+NPS!O11</f>
        <v>5132.4677139958658</v>
      </c>
      <c r="P11" s="26">
        <f>TPS!P11+NPS!P11</f>
        <v>894.49772633715736</v>
      </c>
      <c r="Q11" s="26">
        <f>TPS!Q11+NPS!Q11</f>
        <v>3371.7117878854224</v>
      </c>
      <c r="R11" s="26">
        <f>TPS!R11+NPS!R11</f>
        <v>0</v>
      </c>
      <c r="S11" s="26">
        <f>TPS!S11+NPS!S11</f>
        <v>1970.3696450417983</v>
      </c>
      <c r="T11" s="26">
        <f>TPS!T11+NPS!T11</f>
        <v>3854.6770801342172</v>
      </c>
      <c r="U11" s="26">
        <f>TPS!U11+NPS!U11</f>
        <v>0</v>
      </c>
      <c r="V11" s="26">
        <f>TPS!V11+NPS!V11</f>
        <v>3002.8321817642336</v>
      </c>
      <c r="W11" s="26">
        <f>TPS!W11+NPS!W11</f>
        <v>0</v>
      </c>
      <c r="X11" s="26">
        <f>TPS!X11+NPS!X11</f>
        <v>0</v>
      </c>
      <c r="Y11" s="26">
        <f>TPS!Y11+NPS!Y11</f>
        <v>0</v>
      </c>
      <c r="Z11" s="26">
        <f>TPS!Z11+NPS!Z11</f>
        <v>1942.3708076203004</v>
      </c>
      <c r="AA11" s="26">
        <f>TPS!AA11+NPS!AA11</f>
        <v>0</v>
      </c>
      <c r="AB11" s="26">
        <f>TPS!AB11+NPS!AB11</f>
        <v>0</v>
      </c>
      <c r="AC11" s="26">
        <f>TPS!AC11+NPS!AC11</f>
        <v>0</v>
      </c>
      <c r="AD11" s="26">
        <f>TPS!AD11+NPS!AD11</f>
        <v>0</v>
      </c>
      <c r="AE11" s="26">
        <f>TPS!AE11+NPS!AE11</f>
        <v>1723.898259601317</v>
      </c>
      <c r="AF11" s="26">
        <f>TPS!AF11+NPS!AF11</f>
        <v>638.53676500000006</v>
      </c>
      <c r="AG11" s="26">
        <f>TPS!AG11+NPS!AG11</f>
        <v>1069.384379288387</v>
      </c>
      <c r="AH11" s="26">
        <f>TPS!AH11+NPS!AH11</f>
        <v>0</v>
      </c>
      <c r="AI11" s="26">
        <f>TPS!AI11+NPS!AI11</f>
        <v>0</v>
      </c>
      <c r="AJ11" s="26">
        <f>TPS!AJ11+NPS!AJ11</f>
        <v>0</v>
      </c>
      <c r="AK11" s="26">
        <f>TPS!AK11+NPS!AK11</f>
        <v>165904.56452501385</v>
      </c>
      <c r="AL11" s="26">
        <f>TPS!AL11+NPS!AL11</f>
        <v>5391.3458010625181</v>
      </c>
      <c r="AM11" s="26">
        <f>TPS!AM11+NPS!AM11</f>
        <v>5391.3458010625181</v>
      </c>
      <c r="AN11" s="26">
        <f>TPS!AN11+NPS!AN11</f>
        <v>84510.955258548129</v>
      </c>
      <c r="AO11" s="26">
        <f>TPS!AO11+NPS!AO11</f>
        <v>0</v>
      </c>
      <c r="AP11" s="26">
        <f>TPS!AP11+NPS!AP11</f>
        <v>0</v>
      </c>
      <c r="AQ11" s="26">
        <f>TPS!AQ11+NPS!AQ11</f>
        <v>84510.955258548129</v>
      </c>
      <c r="AR11" s="26">
        <f>TPS!AR11+NPS!AR11</f>
        <v>255806.86558462452</v>
      </c>
      <c r="AS11" s="26" t="s">
        <v>51</v>
      </c>
    </row>
    <row r="12" spans="1:52" s="10" customFormat="1" ht="17.100000000000001" customHeight="1" x14ac:dyDescent="0.25">
      <c r="A12" s="24" t="s">
        <v>52</v>
      </c>
      <c r="B12" s="26">
        <f>TPS!B12+NPS!B12</f>
        <v>21219.603947817941</v>
      </c>
      <c r="C12" s="26">
        <f>TPS!C12+NPS!C12</f>
        <v>2705.0810895625491</v>
      </c>
      <c r="D12" s="26">
        <f>TPS!D12+NPS!D12</f>
        <v>26465.098346249855</v>
      </c>
      <c r="E12" s="26">
        <f>TPS!E12+NPS!E12</f>
        <v>9148.45542759417</v>
      </c>
      <c r="F12" s="26">
        <f>TPS!F12+NPS!F12</f>
        <v>4826.0252349087787</v>
      </c>
      <c r="G12" s="26">
        <f>TPS!G12+NPS!G12</f>
        <v>3286.0341093509469</v>
      </c>
      <c r="H12" s="26">
        <f>TPS!H12+NPS!H12</f>
        <v>2114.3854441218746</v>
      </c>
      <c r="I12" s="26">
        <f>TPS!I12+NPS!I12</f>
        <v>8771.5309148855704</v>
      </c>
      <c r="J12" s="26">
        <f>TPS!J12+NPS!J12</f>
        <v>22585.967645911118</v>
      </c>
      <c r="K12" s="26">
        <f>TPS!K12+NPS!K12</f>
        <v>0</v>
      </c>
      <c r="L12" s="26">
        <f>TPS!L12+NPS!L12</f>
        <v>0</v>
      </c>
      <c r="M12" s="26">
        <f>TPS!M12+NPS!M12</f>
        <v>0</v>
      </c>
      <c r="N12" s="26">
        <f>TPS!N12+NPS!N12</f>
        <v>0</v>
      </c>
      <c r="O12" s="26">
        <f>TPS!O12+NPS!O12</f>
        <v>3581.1081473339009</v>
      </c>
      <c r="P12" s="26">
        <f>TPS!P12+NPS!P12</f>
        <v>1930.0999091769575</v>
      </c>
      <c r="Q12" s="26">
        <f>TPS!Q12+NPS!Q12</f>
        <v>1966.44992201579</v>
      </c>
      <c r="R12" s="26">
        <f>TPS!R12+NPS!R12</f>
        <v>0</v>
      </c>
      <c r="S12" s="26">
        <f>TPS!S12+NPS!S12</f>
        <v>722.8969373839999</v>
      </c>
      <c r="T12" s="26">
        <f>TPS!T12+NPS!T12</f>
        <v>3891.4735546081092</v>
      </c>
      <c r="U12" s="26">
        <f>TPS!U12+NPS!U12</f>
        <v>0</v>
      </c>
      <c r="V12" s="26">
        <f>TPS!V12+NPS!V12</f>
        <v>0</v>
      </c>
      <c r="W12" s="26">
        <f>TPS!W12+NPS!W12</f>
        <v>1589.9685737807633</v>
      </c>
      <c r="X12" s="26">
        <f>TPS!X12+NPS!X12</f>
        <v>0</v>
      </c>
      <c r="Y12" s="26">
        <f>TPS!Y12+NPS!Y12</f>
        <v>0</v>
      </c>
      <c r="Z12" s="26">
        <f>TPS!Z12+NPS!Z12</f>
        <v>1855.761573159778</v>
      </c>
      <c r="AA12" s="26">
        <f>TPS!AA12+NPS!AA12</f>
        <v>0</v>
      </c>
      <c r="AB12" s="26">
        <f>TPS!AB12+NPS!AB12</f>
        <v>0</v>
      </c>
      <c r="AC12" s="26">
        <f>TPS!AC12+NPS!AC12</f>
        <v>0</v>
      </c>
      <c r="AD12" s="26">
        <f>TPS!AD12+NPS!AD12</f>
        <v>0</v>
      </c>
      <c r="AE12" s="26">
        <f>TPS!AE12+NPS!AE12</f>
        <v>1185.753685481933</v>
      </c>
      <c r="AF12" s="26">
        <f>TPS!AF12+NPS!AF12</f>
        <v>1167.0657621642149</v>
      </c>
      <c r="AG12" s="26">
        <f>TPS!AG12+NPS!AG12</f>
        <v>0</v>
      </c>
      <c r="AH12" s="26">
        <f>TPS!AH12+NPS!AH12</f>
        <v>0</v>
      </c>
      <c r="AI12" s="26">
        <f>TPS!AI12+NPS!AI12</f>
        <v>0</v>
      </c>
      <c r="AJ12" s="26">
        <f>TPS!AJ12+NPS!AJ12</f>
        <v>0</v>
      </c>
      <c r="AK12" s="26">
        <f>TPS!AK12+NPS!AK12</f>
        <v>119012.76022550823</v>
      </c>
      <c r="AL12" s="26">
        <f>TPS!AL12+NPS!AL12</f>
        <v>3925.958785425797</v>
      </c>
      <c r="AM12" s="26">
        <f>TPS!AM12+NPS!AM12</f>
        <v>3925.958785425797</v>
      </c>
      <c r="AN12" s="26">
        <f>TPS!AN12+NPS!AN12</f>
        <v>74582.746055323369</v>
      </c>
      <c r="AO12" s="26">
        <f>TPS!AO12+NPS!AO12</f>
        <v>0</v>
      </c>
      <c r="AP12" s="26">
        <f>TPS!AP12+NPS!AP12</f>
        <v>0</v>
      </c>
      <c r="AQ12" s="26">
        <f>TPS!AQ12+NPS!AQ12</f>
        <v>74582.746055323369</v>
      </c>
      <c r="AR12" s="26">
        <f>TPS!AR12+NPS!AR12</f>
        <v>197521.4650662574</v>
      </c>
      <c r="AS12" s="26" t="s">
        <v>52</v>
      </c>
    </row>
    <row r="13" spans="1:52" s="10" customFormat="1" ht="17.100000000000001" customHeight="1" x14ac:dyDescent="0.25">
      <c r="A13" s="24" t="s">
        <v>53</v>
      </c>
      <c r="B13" s="26">
        <f>TPS!B13+NPS!B13</f>
        <v>38436.599911961923</v>
      </c>
      <c r="C13" s="26">
        <f>TPS!C13+NPS!C13</f>
        <v>24200.41524550024</v>
      </c>
      <c r="D13" s="26">
        <f>TPS!D13+NPS!D13</f>
        <v>13509.659863302975</v>
      </c>
      <c r="E13" s="26">
        <f>TPS!E13+NPS!E13</f>
        <v>5156.5662373732002</v>
      </c>
      <c r="F13" s="26">
        <f>TPS!F13+NPS!F13</f>
        <v>5184.3951855689638</v>
      </c>
      <c r="G13" s="26">
        <f>TPS!G13+NPS!G13</f>
        <v>3302.341295076385</v>
      </c>
      <c r="H13" s="26">
        <f>TPS!H13+NPS!H13</f>
        <v>3190.491056881935</v>
      </c>
      <c r="I13" s="26">
        <f>TPS!I13+NPS!I13</f>
        <v>14526.366739657458</v>
      </c>
      <c r="J13" s="26">
        <f>TPS!J13+NPS!J13</f>
        <v>7606.4253301025647</v>
      </c>
      <c r="K13" s="26">
        <f>TPS!K13+NPS!K13</f>
        <v>1401.5764138112665</v>
      </c>
      <c r="L13" s="26">
        <f>TPS!L13+NPS!L13</f>
        <v>677.61957606498152</v>
      </c>
      <c r="M13" s="26">
        <f>TPS!M13+NPS!M13</f>
        <v>900.82087327656768</v>
      </c>
      <c r="N13" s="26">
        <f>TPS!N13+NPS!N13</f>
        <v>2011.0609763061689</v>
      </c>
      <c r="O13" s="26">
        <f>TPS!O13+NPS!O13</f>
        <v>3902.1225769747139</v>
      </c>
      <c r="P13" s="26">
        <f>TPS!P13+NPS!P13</f>
        <v>3256.7599656532411</v>
      </c>
      <c r="Q13" s="26">
        <f>TPS!Q13+NPS!Q13</f>
        <v>1508.4034020105987</v>
      </c>
      <c r="R13" s="26">
        <f>TPS!R13+NPS!R13</f>
        <v>0</v>
      </c>
      <c r="S13" s="26">
        <f>TPS!S13+NPS!S13</f>
        <v>2520.7154426079096</v>
      </c>
      <c r="T13" s="26">
        <f>TPS!T13+NPS!T13</f>
        <v>6084.0618427928575</v>
      </c>
      <c r="U13" s="26">
        <f>TPS!U13+NPS!U13</f>
        <v>1892.8887040633233</v>
      </c>
      <c r="V13" s="26">
        <f>TPS!V13+NPS!V13</f>
        <v>2040.9401252822086</v>
      </c>
      <c r="W13" s="26">
        <f>TPS!W13+NPS!W13</f>
        <v>0</v>
      </c>
      <c r="X13" s="26">
        <f>TPS!X13+NPS!X13</f>
        <v>0</v>
      </c>
      <c r="Y13" s="26">
        <f>TPS!Y13+NPS!Y13</f>
        <v>0</v>
      </c>
      <c r="Z13" s="26">
        <f>TPS!Z13+NPS!Z13</f>
        <v>6028.2777456540007</v>
      </c>
      <c r="AA13" s="26">
        <f>TPS!AA13+NPS!AA13</f>
        <v>0</v>
      </c>
      <c r="AB13" s="26">
        <f>TPS!AB13+NPS!AB13</f>
        <v>0</v>
      </c>
      <c r="AC13" s="26">
        <f>TPS!AC13+NPS!AC13</f>
        <v>0</v>
      </c>
      <c r="AD13" s="26">
        <f>TPS!AD13+NPS!AD13</f>
        <v>0</v>
      </c>
      <c r="AE13" s="26">
        <f>TPS!AE13+NPS!AE13</f>
        <v>5951.0161377473787</v>
      </c>
      <c r="AF13" s="26">
        <f>TPS!AF13+NPS!AF13</f>
        <v>5232.2543746231422</v>
      </c>
      <c r="AG13" s="26">
        <f>TPS!AG13+NPS!AG13</f>
        <v>0</v>
      </c>
      <c r="AH13" s="26">
        <f>TPS!AH13+NPS!AH13</f>
        <v>0</v>
      </c>
      <c r="AI13" s="26">
        <f>TPS!AI13+NPS!AI13</f>
        <v>0</v>
      </c>
      <c r="AJ13" s="26">
        <f>TPS!AJ13+NPS!AJ13</f>
        <v>0</v>
      </c>
      <c r="AK13" s="26">
        <f>TPS!AK13+NPS!AK13</f>
        <v>158521.77902229401</v>
      </c>
      <c r="AL13" s="26">
        <f>TPS!AL13+NPS!AL13</f>
        <v>0</v>
      </c>
      <c r="AM13" s="26">
        <f>TPS!AM13+NPS!AM13</f>
        <v>0</v>
      </c>
      <c r="AN13" s="26">
        <f>TPS!AN13+NPS!AN13</f>
        <v>0</v>
      </c>
      <c r="AO13" s="26">
        <f>TPS!AO13+NPS!AO13</f>
        <v>0</v>
      </c>
      <c r="AP13" s="26">
        <f>TPS!AP13+NPS!AP13</f>
        <v>45471.851351607205</v>
      </c>
      <c r="AQ13" s="26">
        <f>TPS!AQ13+NPS!AQ13</f>
        <v>45471.851351607205</v>
      </c>
      <c r="AR13" s="26">
        <f>TPS!AR13+NPS!AR13</f>
        <v>203993.63037390122</v>
      </c>
      <c r="AS13" s="26" t="s">
        <v>53</v>
      </c>
    </row>
    <row r="14" spans="1:52" s="10" customFormat="1" ht="17.100000000000001" customHeight="1" x14ac:dyDescent="0.25">
      <c r="A14" s="24" t="s">
        <v>54</v>
      </c>
      <c r="B14" s="26">
        <f>TPS!B14+NPS!B14</f>
        <v>93621.13068709083</v>
      </c>
      <c r="C14" s="26">
        <f>TPS!C14+NPS!C14</f>
        <v>55530.060864225539</v>
      </c>
      <c r="D14" s="26">
        <f>TPS!D14+NPS!D14</f>
        <v>16436.878693706389</v>
      </c>
      <c r="E14" s="26">
        <f>TPS!E14+NPS!E14</f>
        <v>2904.1293408553629</v>
      </c>
      <c r="F14" s="26">
        <f>TPS!F14+NPS!F14</f>
        <v>1669.6939224276953</v>
      </c>
      <c r="G14" s="26">
        <f>TPS!G14+NPS!G14</f>
        <v>4425.146395413909</v>
      </c>
      <c r="H14" s="26">
        <f>TPS!H14+NPS!H14</f>
        <v>1299.2626816926013</v>
      </c>
      <c r="I14" s="26">
        <f>TPS!I14+NPS!I14</f>
        <v>21741.239439580153</v>
      </c>
      <c r="J14" s="26">
        <f>TPS!J14+NPS!J14</f>
        <v>15004.532385684231</v>
      </c>
      <c r="K14" s="26">
        <f>TPS!K14+NPS!K14</f>
        <v>0</v>
      </c>
      <c r="L14" s="26">
        <f>TPS!L14+NPS!L14</f>
        <v>0</v>
      </c>
      <c r="M14" s="26">
        <f>TPS!M14+NPS!M14</f>
        <v>0</v>
      </c>
      <c r="N14" s="26">
        <f>TPS!N14+NPS!N14</f>
        <v>0</v>
      </c>
      <c r="O14" s="26">
        <f>TPS!O14+NPS!O14</f>
        <v>575.51072260111641</v>
      </c>
      <c r="P14" s="26">
        <f>TPS!P14+NPS!P14</f>
        <v>3644.190069563323</v>
      </c>
      <c r="Q14" s="26">
        <f>TPS!Q14+NPS!Q14</f>
        <v>646.49653999999998</v>
      </c>
      <c r="R14" s="26">
        <f>TPS!R14+NPS!R14</f>
        <v>0</v>
      </c>
      <c r="S14" s="26">
        <f>TPS!S14+NPS!S14</f>
        <v>1796.8621001615481</v>
      </c>
      <c r="T14" s="26">
        <f>TPS!T14+NPS!T14</f>
        <v>4728.2578992038298</v>
      </c>
      <c r="U14" s="26">
        <f>TPS!U14+NPS!U14</f>
        <v>0</v>
      </c>
      <c r="V14" s="26">
        <f>TPS!V14+NPS!V14</f>
        <v>687.40555374735209</v>
      </c>
      <c r="W14" s="26">
        <f>TPS!W14+NPS!W14</f>
        <v>0</v>
      </c>
      <c r="X14" s="26">
        <f>TPS!X14+NPS!X14</f>
        <v>0</v>
      </c>
      <c r="Y14" s="26">
        <f>TPS!Y14+NPS!Y14</f>
        <v>0</v>
      </c>
      <c r="Z14" s="26">
        <f>TPS!Z14+NPS!Z14</f>
        <v>3583.5125602630969</v>
      </c>
      <c r="AA14" s="26">
        <f>TPS!AA14+NPS!AA14</f>
        <v>0</v>
      </c>
      <c r="AB14" s="26">
        <f>TPS!AB14+NPS!AB14</f>
        <v>0</v>
      </c>
      <c r="AC14" s="26">
        <f>TPS!AC14+NPS!AC14</f>
        <v>0</v>
      </c>
      <c r="AD14" s="26">
        <f>TPS!AD14+NPS!AD14</f>
        <v>0</v>
      </c>
      <c r="AE14" s="26">
        <f>TPS!AE14+NPS!AE14</f>
        <v>1403.4179031199196</v>
      </c>
      <c r="AF14" s="26">
        <f>TPS!AF14+NPS!AF14</f>
        <v>2131.7076016422498</v>
      </c>
      <c r="AG14" s="26">
        <f>TPS!AG14+NPS!AG14</f>
        <v>0</v>
      </c>
      <c r="AH14" s="26">
        <f>TPS!AH14+NPS!AH14</f>
        <v>0</v>
      </c>
      <c r="AI14" s="26">
        <f>TPS!AI14+NPS!AI14</f>
        <v>0</v>
      </c>
      <c r="AJ14" s="26">
        <f>TPS!AJ14+NPS!AJ14</f>
        <v>0</v>
      </c>
      <c r="AK14" s="26">
        <f>TPS!AK14+NPS!AK14</f>
        <v>231829.43536097917</v>
      </c>
      <c r="AL14" s="26">
        <f>TPS!AL14+NPS!AL14</f>
        <v>2199.3168625534909</v>
      </c>
      <c r="AM14" s="26">
        <f>TPS!AM14+NPS!AM14</f>
        <v>2199.3168625534909</v>
      </c>
      <c r="AN14" s="26">
        <f>TPS!AN14+NPS!AN14</f>
        <v>0</v>
      </c>
      <c r="AO14" s="26">
        <f>TPS!AO14+NPS!AO14</f>
        <v>0</v>
      </c>
      <c r="AP14" s="26">
        <f>TPS!AP14+NPS!AP14</f>
        <v>88245.479166947698</v>
      </c>
      <c r="AQ14" s="26">
        <f>TPS!AQ14+NPS!AQ14</f>
        <v>88245.479166947698</v>
      </c>
      <c r="AR14" s="26">
        <f>TPS!AR14+NPS!AR14</f>
        <v>322274.23139048036</v>
      </c>
      <c r="AS14" s="26" t="s">
        <v>54</v>
      </c>
    </row>
    <row r="15" spans="1:52" s="10" customFormat="1" ht="17.100000000000001" customHeight="1" x14ac:dyDescent="0.25">
      <c r="A15" s="24" t="s">
        <v>55</v>
      </c>
      <c r="B15" s="26">
        <f>TPS!B15+NPS!B15</f>
        <v>48930.24707559892</v>
      </c>
      <c r="C15" s="26">
        <f>TPS!C15+NPS!C15</f>
        <v>14149.678371334438</v>
      </c>
      <c r="D15" s="26">
        <f>TPS!D15+NPS!D15</f>
        <v>71483.009181153786</v>
      </c>
      <c r="E15" s="26">
        <f>TPS!E15+NPS!E15</f>
        <v>4664.6645774557646</v>
      </c>
      <c r="F15" s="26">
        <f>TPS!F15+NPS!F15</f>
        <v>10880.885640576724</v>
      </c>
      <c r="G15" s="26">
        <f>TPS!G15+NPS!G15</f>
        <v>15817.275950105981</v>
      </c>
      <c r="H15" s="26">
        <f>TPS!H15+NPS!H15</f>
        <v>4823.9871509183376</v>
      </c>
      <c r="I15" s="26">
        <f>TPS!I15+NPS!I15</f>
        <v>17224.041113275456</v>
      </c>
      <c r="J15" s="26">
        <f>TPS!J15+NPS!J15</f>
        <v>3493.0570995985545</v>
      </c>
      <c r="K15" s="26">
        <f>TPS!K15+NPS!K15</f>
        <v>2792.5914510087882</v>
      </c>
      <c r="L15" s="26">
        <f>TPS!L15+NPS!L15</f>
        <v>795.32871999999998</v>
      </c>
      <c r="M15" s="26">
        <f>TPS!M15+NPS!M15</f>
        <v>2568.8254989821389</v>
      </c>
      <c r="N15" s="26">
        <f>TPS!N15+NPS!N15</f>
        <v>3043.3718110817581</v>
      </c>
      <c r="O15" s="26">
        <f>TPS!O15+NPS!O15</f>
        <v>2334.3293308031434</v>
      </c>
      <c r="P15" s="26">
        <f>TPS!P15+NPS!P15</f>
        <v>2886.6781333639506</v>
      </c>
      <c r="Q15" s="26">
        <f>TPS!Q15+NPS!Q15</f>
        <v>2426.0446960418703</v>
      </c>
      <c r="R15" s="26">
        <f>TPS!R15+NPS!R15</f>
        <v>3104.8706110578069</v>
      </c>
      <c r="S15" s="26">
        <f>TPS!S15+NPS!S15</f>
        <v>2304.8440690749167</v>
      </c>
      <c r="T15" s="26">
        <f>TPS!T15+NPS!T15</f>
        <v>4709.6400428930483</v>
      </c>
      <c r="U15" s="26">
        <f>TPS!U15+NPS!U15</f>
        <v>3257.8682020677502</v>
      </c>
      <c r="V15" s="26">
        <f>TPS!V15+NPS!V15</f>
        <v>2485.619331903607</v>
      </c>
      <c r="W15" s="26">
        <f>TPS!W15+NPS!W15</f>
        <v>3983.643663234709</v>
      </c>
      <c r="X15" s="26">
        <f>TPS!X15+NPS!X15</f>
        <v>0</v>
      </c>
      <c r="Y15" s="26">
        <f>TPS!Y15+NPS!Y15</f>
        <v>0</v>
      </c>
      <c r="Z15" s="26">
        <f>TPS!Z15+NPS!Z15</f>
        <v>4358.3651025823556</v>
      </c>
      <c r="AA15" s="26">
        <f>TPS!AA15+NPS!AA15</f>
        <v>0</v>
      </c>
      <c r="AB15" s="26">
        <f>TPS!AB15+NPS!AB15</f>
        <v>0</v>
      </c>
      <c r="AC15" s="26">
        <f>TPS!AC15+NPS!AC15</f>
        <v>0</v>
      </c>
      <c r="AD15" s="26">
        <f>TPS!AD15+NPS!AD15</f>
        <v>0</v>
      </c>
      <c r="AE15" s="26">
        <f>TPS!AE15+NPS!AE15</f>
        <v>2808.5106963752728</v>
      </c>
      <c r="AF15" s="26">
        <f>TPS!AF15+NPS!AF15</f>
        <v>3279.094214966417</v>
      </c>
      <c r="AG15" s="26">
        <f>TPS!AG15+NPS!AG15</f>
        <v>0</v>
      </c>
      <c r="AH15" s="26">
        <f>TPS!AH15+NPS!AH15</f>
        <v>0</v>
      </c>
      <c r="AI15" s="26">
        <f>TPS!AI15+NPS!AI15</f>
        <v>0</v>
      </c>
      <c r="AJ15" s="26">
        <f>TPS!AJ15+NPS!AJ15</f>
        <v>0</v>
      </c>
      <c r="AK15" s="26">
        <f>TPS!AK15+NPS!AK15</f>
        <v>238606.4717354555</v>
      </c>
      <c r="AL15" s="26">
        <f>TPS!AL15+NPS!AL15</f>
        <v>3046.6469678454337</v>
      </c>
      <c r="AM15" s="26">
        <f>TPS!AM15+NPS!AM15</f>
        <v>3046.6469678454337</v>
      </c>
      <c r="AN15" s="26">
        <f>TPS!AN15+NPS!AN15</f>
        <v>71916.868221310346</v>
      </c>
      <c r="AO15" s="26">
        <f>TPS!AO15+NPS!AO15</f>
        <v>0</v>
      </c>
      <c r="AP15" s="26">
        <f>TPS!AP15+NPS!AP15</f>
        <v>0</v>
      </c>
      <c r="AQ15" s="26">
        <f>TPS!AQ15+NPS!AQ15</f>
        <v>71916.868221310346</v>
      </c>
      <c r="AR15" s="26">
        <f>TPS!AR15+NPS!AR15</f>
        <v>313569.98692461126</v>
      </c>
      <c r="AS15" s="26" t="s">
        <v>55</v>
      </c>
    </row>
    <row r="16" spans="1:52" s="10" customFormat="1" ht="17.100000000000001" customHeight="1" x14ac:dyDescent="0.25">
      <c r="A16" s="24" t="s">
        <v>56</v>
      </c>
      <c r="B16" s="26">
        <f>TPS!B16+NPS!B16</f>
        <v>43978.864045450355</v>
      </c>
      <c r="C16" s="26">
        <f>TPS!C16+NPS!C16</f>
        <v>39800.841256195228</v>
      </c>
      <c r="D16" s="26">
        <f>TPS!D16+NPS!D16</f>
        <v>6547.1713351354201</v>
      </c>
      <c r="E16" s="26">
        <f>TPS!E16+NPS!E16</f>
        <v>9099.1667896821746</v>
      </c>
      <c r="F16" s="26">
        <f>TPS!F16+NPS!F16</f>
        <v>0</v>
      </c>
      <c r="G16" s="26">
        <f>TPS!G16+NPS!G16</f>
        <v>1747.9295641700055</v>
      </c>
      <c r="H16" s="26">
        <f>TPS!H16+NPS!H16</f>
        <v>2315.5116905878431</v>
      </c>
      <c r="I16" s="26">
        <f>TPS!I16+NPS!I16</f>
        <v>7690.3641364854248</v>
      </c>
      <c r="J16" s="26">
        <f>TPS!J16+NPS!J16</f>
        <v>2406.7862634437661</v>
      </c>
      <c r="K16" s="26">
        <f>TPS!K16+NPS!K16</f>
        <v>0</v>
      </c>
      <c r="L16" s="26">
        <f>TPS!L16+NPS!L16</f>
        <v>0</v>
      </c>
      <c r="M16" s="26">
        <f>TPS!M16+NPS!M16</f>
        <v>0</v>
      </c>
      <c r="N16" s="26">
        <f>TPS!N16+NPS!N16</f>
        <v>0</v>
      </c>
      <c r="O16" s="26">
        <f>TPS!O16+NPS!O16</f>
        <v>0</v>
      </c>
      <c r="P16" s="26">
        <f>TPS!P16+NPS!P16</f>
        <v>2190.3932744921235</v>
      </c>
      <c r="Q16" s="26">
        <f>TPS!Q16+NPS!Q16</f>
        <v>1190.205239739958</v>
      </c>
      <c r="R16" s="26">
        <f>TPS!R16+NPS!R16</f>
        <v>0</v>
      </c>
      <c r="S16" s="26">
        <f>TPS!S16+NPS!S16</f>
        <v>1638.3467529807028</v>
      </c>
      <c r="T16" s="26">
        <f>TPS!T16+NPS!T16</f>
        <v>1107.1241000719999</v>
      </c>
      <c r="U16" s="26">
        <f>TPS!U16+NPS!U16</f>
        <v>856.70801007199998</v>
      </c>
      <c r="V16" s="26">
        <f>TPS!V16+NPS!V16</f>
        <v>2519.6426758340122</v>
      </c>
      <c r="W16" s="26">
        <f>TPS!W16+NPS!W16</f>
        <v>0</v>
      </c>
      <c r="X16" s="26">
        <f>TPS!X16+NPS!X16</f>
        <v>0</v>
      </c>
      <c r="Y16" s="26">
        <f>TPS!Y16+NPS!Y16</f>
        <v>0</v>
      </c>
      <c r="Z16" s="26">
        <f>TPS!Z16+NPS!Z16</f>
        <v>3405.8852633598844</v>
      </c>
      <c r="AA16" s="26">
        <f>TPS!AA16+NPS!AA16</f>
        <v>885.40779234639388</v>
      </c>
      <c r="AB16" s="26">
        <f>TPS!AB16+NPS!AB16</f>
        <v>0</v>
      </c>
      <c r="AC16" s="26">
        <f>TPS!AC16+NPS!AC16</f>
        <v>0</v>
      </c>
      <c r="AD16" s="26">
        <f>TPS!AD16+NPS!AD16</f>
        <v>0</v>
      </c>
      <c r="AE16" s="26">
        <f>TPS!AE16+NPS!AE16</f>
        <v>1859.2327147977514</v>
      </c>
      <c r="AF16" s="26">
        <f>TPS!AF16+NPS!AF16</f>
        <v>850.81284593238968</v>
      </c>
      <c r="AG16" s="26">
        <f>TPS!AG16+NPS!AG16</f>
        <v>0</v>
      </c>
      <c r="AH16" s="26">
        <f>TPS!AH16+NPS!AH16</f>
        <v>0</v>
      </c>
      <c r="AI16" s="26">
        <f>TPS!AI16+NPS!AI16</f>
        <v>0</v>
      </c>
      <c r="AJ16" s="26">
        <f>TPS!AJ16+NPS!AJ16</f>
        <v>0</v>
      </c>
      <c r="AK16" s="26">
        <f>TPS!AK16+NPS!AK16</f>
        <v>130090.39375077745</v>
      </c>
      <c r="AL16" s="26">
        <f>TPS!AL16+NPS!AL16</f>
        <v>1092.1657842856473</v>
      </c>
      <c r="AM16" s="26">
        <f>TPS!AM16+NPS!AM16</f>
        <v>1092.1657842856473</v>
      </c>
      <c r="AN16" s="26">
        <f>TPS!AN16+NPS!AN16</f>
        <v>0</v>
      </c>
      <c r="AO16" s="26">
        <f>TPS!AO16+NPS!AO16</f>
        <v>0</v>
      </c>
      <c r="AP16" s="26">
        <f>TPS!AP16+NPS!AP16</f>
        <v>92569.852888277848</v>
      </c>
      <c r="AQ16" s="26">
        <f>TPS!AQ16+NPS!AQ16</f>
        <v>92569.852888277848</v>
      </c>
      <c r="AR16" s="26">
        <f>TPS!AR16+NPS!AR16</f>
        <v>223752.41242334098</v>
      </c>
      <c r="AS16" s="26" t="s">
        <v>56</v>
      </c>
    </row>
    <row r="17" spans="1:45" s="10" customFormat="1" ht="17.100000000000001" customHeight="1" x14ac:dyDescent="0.25">
      <c r="A17" s="24" t="s">
        <v>57</v>
      </c>
      <c r="B17" s="26">
        <f>TPS!B17+NPS!B17</f>
        <v>22528.052626500314</v>
      </c>
      <c r="C17" s="26">
        <f>TPS!C17+NPS!C17</f>
        <v>2017.450063609343</v>
      </c>
      <c r="D17" s="26">
        <f>TPS!D17+NPS!D17</f>
        <v>6520.3359936786983</v>
      </c>
      <c r="E17" s="26">
        <f>TPS!E17+NPS!E17</f>
        <v>9318.6584342451861</v>
      </c>
      <c r="F17" s="26">
        <f>TPS!F17+NPS!F17</f>
        <v>9149.420094908286</v>
      </c>
      <c r="G17" s="26">
        <f>TPS!G17+NPS!G17</f>
        <v>2240.0701707739495</v>
      </c>
      <c r="H17" s="26">
        <f>TPS!H17+NPS!H17</f>
        <v>3849.1573184081772</v>
      </c>
      <c r="I17" s="26">
        <f>TPS!I17+NPS!I17</f>
        <v>8142.0998110732862</v>
      </c>
      <c r="J17" s="26">
        <f>TPS!J17+NPS!J17</f>
        <v>3163.2905236213983</v>
      </c>
      <c r="K17" s="26">
        <f>TPS!K17+NPS!K17</f>
        <v>0</v>
      </c>
      <c r="L17" s="26">
        <f>TPS!L17+NPS!L17</f>
        <v>0</v>
      </c>
      <c r="M17" s="26">
        <f>TPS!M17+NPS!M17</f>
        <v>0</v>
      </c>
      <c r="N17" s="26">
        <f>TPS!N17+NPS!N17</f>
        <v>0</v>
      </c>
      <c r="O17" s="26">
        <f>TPS!O17+NPS!O17</f>
        <v>0</v>
      </c>
      <c r="P17" s="26">
        <f>TPS!P17+NPS!P17</f>
        <v>0</v>
      </c>
      <c r="Q17" s="26">
        <f>TPS!Q17+NPS!Q17</f>
        <v>0</v>
      </c>
      <c r="R17" s="26">
        <f>TPS!R17+NPS!R17</f>
        <v>0</v>
      </c>
      <c r="S17" s="26">
        <f>TPS!S17+NPS!S17</f>
        <v>0</v>
      </c>
      <c r="T17" s="26">
        <f>TPS!T17+NPS!T17</f>
        <v>0</v>
      </c>
      <c r="U17" s="26">
        <f>TPS!U17+NPS!U17</f>
        <v>0</v>
      </c>
      <c r="V17" s="26">
        <f>TPS!V17+NPS!V17</f>
        <v>0</v>
      </c>
      <c r="W17" s="26">
        <f>TPS!W17+NPS!W17</f>
        <v>0</v>
      </c>
      <c r="X17" s="26">
        <f>TPS!X17+NPS!X17</f>
        <v>0</v>
      </c>
      <c r="Y17" s="26">
        <f>TPS!Y17+NPS!Y17</f>
        <v>0</v>
      </c>
      <c r="Z17" s="26">
        <f>TPS!Z17+NPS!Z17</f>
        <v>2071.1364512274058</v>
      </c>
      <c r="AA17" s="26">
        <f>TPS!AA17+NPS!AA17</f>
        <v>0</v>
      </c>
      <c r="AB17" s="26">
        <f>TPS!AB17+NPS!AB17</f>
        <v>0</v>
      </c>
      <c r="AC17" s="26">
        <f>TPS!AC17+NPS!AC17</f>
        <v>0</v>
      </c>
      <c r="AD17" s="26">
        <f>TPS!AD17+NPS!AD17</f>
        <v>0</v>
      </c>
      <c r="AE17" s="26">
        <f>TPS!AE17+NPS!AE17</f>
        <v>0</v>
      </c>
      <c r="AF17" s="26">
        <f>TPS!AF17+NPS!AF17</f>
        <v>1247.5601213999998</v>
      </c>
      <c r="AG17" s="26">
        <f>TPS!AG17+NPS!AG17</f>
        <v>0</v>
      </c>
      <c r="AH17" s="26">
        <f>TPS!AH17+NPS!AH17</f>
        <v>0</v>
      </c>
      <c r="AI17" s="26">
        <f>TPS!AI17+NPS!AI17</f>
        <v>0</v>
      </c>
      <c r="AJ17" s="26">
        <f>TPS!AJ17+NPS!AJ17</f>
        <v>0</v>
      </c>
      <c r="AK17" s="26">
        <f>TPS!AK17+NPS!AK17</f>
        <v>70247.231609446055</v>
      </c>
      <c r="AL17" s="26">
        <f>TPS!AL17+NPS!AL17</f>
        <v>977.17125694437334</v>
      </c>
      <c r="AM17" s="26">
        <f>TPS!AM17+NPS!AM17</f>
        <v>977.17125694437334</v>
      </c>
      <c r="AN17" s="26">
        <f>TPS!AN17+NPS!AN17</f>
        <v>0</v>
      </c>
      <c r="AO17" s="26">
        <f>TPS!AO17+NPS!AO17</f>
        <v>20358.621610537539</v>
      </c>
      <c r="AP17" s="26">
        <f>TPS!AP17+NPS!AP17</f>
        <v>0</v>
      </c>
      <c r="AQ17" s="26">
        <f>TPS!AQ17+NPS!AQ17</f>
        <v>20358.621610537539</v>
      </c>
      <c r="AR17" s="26">
        <f>TPS!AR17+NPS!AR17</f>
        <v>91583.024476927967</v>
      </c>
      <c r="AS17" s="26" t="s">
        <v>57</v>
      </c>
    </row>
    <row r="18" spans="1:45" s="10" customFormat="1" ht="17.100000000000001" customHeight="1" x14ac:dyDescent="0.25">
      <c r="A18" s="24" t="s">
        <v>58</v>
      </c>
      <c r="B18" s="26">
        <f>TPS!B18+NPS!B18</f>
        <v>19161.176209702498</v>
      </c>
      <c r="C18" s="26">
        <f>TPS!C18+NPS!C18</f>
        <v>1962.8871936707151</v>
      </c>
      <c r="D18" s="26">
        <f>TPS!D18+NPS!D18</f>
        <v>26992.36650390493</v>
      </c>
      <c r="E18" s="26">
        <f>TPS!E18+NPS!E18</f>
        <v>2080.814459719114</v>
      </c>
      <c r="F18" s="26">
        <f>TPS!F18+NPS!F18</f>
        <v>0</v>
      </c>
      <c r="G18" s="26">
        <f>TPS!G18+NPS!G18</f>
        <v>1094.2257485736195</v>
      </c>
      <c r="H18" s="26">
        <f>TPS!H18+NPS!H18</f>
        <v>3406.8697853234371</v>
      </c>
      <c r="I18" s="26">
        <f>TPS!I18+NPS!I18</f>
        <v>5885.5302772266368</v>
      </c>
      <c r="J18" s="26">
        <f>TPS!J18+NPS!J18</f>
        <v>3298.1229509986142</v>
      </c>
      <c r="K18" s="26">
        <f>TPS!K18+NPS!K18</f>
        <v>0</v>
      </c>
      <c r="L18" s="26">
        <f>TPS!L18+NPS!L18</f>
        <v>0</v>
      </c>
      <c r="M18" s="26">
        <f>TPS!M18+NPS!M18</f>
        <v>912.71301889452923</v>
      </c>
      <c r="N18" s="26">
        <f>TPS!N18+NPS!N18</f>
        <v>0</v>
      </c>
      <c r="O18" s="26">
        <f>TPS!O18+NPS!O18</f>
        <v>2073.1385976756687</v>
      </c>
      <c r="P18" s="26">
        <f>TPS!P18+NPS!P18</f>
        <v>0</v>
      </c>
      <c r="Q18" s="26">
        <f>TPS!Q18+NPS!Q18</f>
        <v>1025.3454407799998</v>
      </c>
      <c r="R18" s="26">
        <f>TPS!R18+NPS!R18</f>
        <v>0</v>
      </c>
      <c r="S18" s="26">
        <f>TPS!S18+NPS!S18</f>
        <v>0</v>
      </c>
      <c r="T18" s="26">
        <f>TPS!T18+NPS!T18</f>
        <v>0</v>
      </c>
      <c r="U18" s="26">
        <f>TPS!U18+NPS!U18</f>
        <v>2730.6209951198175</v>
      </c>
      <c r="V18" s="26">
        <f>TPS!V18+NPS!V18</f>
        <v>0</v>
      </c>
      <c r="W18" s="26">
        <f>TPS!W18+NPS!W18</f>
        <v>0</v>
      </c>
      <c r="X18" s="26">
        <f>TPS!X18+NPS!X18</f>
        <v>0</v>
      </c>
      <c r="Y18" s="26">
        <f>TPS!Y18+NPS!Y18</f>
        <v>0</v>
      </c>
      <c r="Z18" s="26">
        <f>TPS!Z18+NPS!Z18</f>
        <v>858.92266246799988</v>
      </c>
      <c r="AA18" s="26">
        <f>TPS!AA18+NPS!AA18</f>
        <v>0</v>
      </c>
      <c r="AB18" s="26">
        <f>TPS!AB18+NPS!AB18</f>
        <v>0</v>
      </c>
      <c r="AC18" s="26">
        <f>TPS!AC18+NPS!AC18</f>
        <v>0</v>
      </c>
      <c r="AD18" s="26">
        <f>TPS!AD18+NPS!AD18</f>
        <v>0</v>
      </c>
      <c r="AE18" s="26">
        <f>TPS!AE18+NPS!AE18</f>
        <v>1486.6253102984369</v>
      </c>
      <c r="AF18" s="26">
        <f>TPS!AF18+NPS!AF18</f>
        <v>861.56209468839108</v>
      </c>
      <c r="AG18" s="26">
        <f>TPS!AG18+NPS!AG18</f>
        <v>0</v>
      </c>
      <c r="AH18" s="26">
        <f>TPS!AH18+NPS!AH18</f>
        <v>0</v>
      </c>
      <c r="AI18" s="26">
        <f>TPS!AI18+NPS!AI18</f>
        <v>0</v>
      </c>
      <c r="AJ18" s="26">
        <f>TPS!AJ18+NPS!AJ18</f>
        <v>0</v>
      </c>
      <c r="AK18" s="26">
        <f>TPS!AK18+NPS!AK18</f>
        <v>73830.921249044404</v>
      </c>
      <c r="AL18" s="26">
        <f>TPS!AL18+NPS!AL18</f>
        <v>1016.0879101794848</v>
      </c>
      <c r="AM18" s="26">
        <f>TPS!AM18+NPS!AM18</f>
        <v>1016.0879101794848</v>
      </c>
      <c r="AN18" s="26">
        <f>TPS!AN18+NPS!AN18</f>
        <v>11261.066204642437</v>
      </c>
      <c r="AO18" s="26">
        <f>TPS!AO18+NPS!AO18</f>
        <v>0</v>
      </c>
      <c r="AP18" s="26">
        <f>TPS!AP18+NPS!AP18</f>
        <v>0</v>
      </c>
      <c r="AQ18" s="26">
        <f>TPS!AQ18+NPS!AQ18</f>
        <v>11261.066204642437</v>
      </c>
      <c r="AR18" s="26">
        <f>TPS!AR18+NPS!AR18</f>
        <v>86108.07536386633</v>
      </c>
      <c r="AS18" s="26" t="s">
        <v>58</v>
      </c>
    </row>
    <row r="19" spans="1:45" s="10" customFormat="1" ht="17.100000000000001" customHeight="1" x14ac:dyDescent="0.25">
      <c r="A19" s="24" t="s">
        <v>59</v>
      </c>
      <c r="B19" s="26">
        <f>TPS!B19+NPS!B19</f>
        <v>41202.356450401676</v>
      </c>
      <c r="C19" s="26">
        <f>TPS!C19+NPS!C19</f>
        <v>3555.8199422747703</v>
      </c>
      <c r="D19" s="26">
        <f>TPS!D19+NPS!D19</f>
        <v>68363.559394601965</v>
      </c>
      <c r="E19" s="26">
        <f>TPS!E19+NPS!E19</f>
        <v>7066.7745268734161</v>
      </c>
      <c r="F19" s="26">
        <f>TPS!F19+NPS!F19</f>
        <v>0</v>
      </c>
      <c r="G19" s="26">
        <f>TPS!G19+NPS!G19</f>
        <v>12146.686779887747</v>
      </c>
      <c r="H19" s="26">
        <f>TPS!H19+NPS!H19</f>
        <v>6515.5647564268183</v>
      </c>
      <c r="I19" s="26">
        <f>TPS!I19+NPS!I19</f>
        <v>15649.924625252948</v>
      </c>
      <c r="J19" s="26">
        <f>TPS!J19+NPS!J19</f>
        <v>3059.1672147934651</v>
      </c>
      <c r="K19" s="26">
        <f>TPS!K19+NPS!K19</f>
        <v>0</v>
      </c>
      <c r="L19" s="26">
        <f>TPS!L19+NPS!L19</f>
        <v>0</v>
      </c>
      <c r="M19" s="26">
        <f>TPS!M19+NPS!M19</f>
        <v>0</v>
      </c>
      <c r="N19" s="26">
        <f>TPS!N19+NPS!N19</f>
        <v>0</v>
      </c>
      <c r="O19" s="26">
        <f>TPS!O19+NPS!O19</f>
        <v>1798.3905286908252</v>
      </c>
      <c r="P19" s="26">
        <f>TPS!P19+NPS!P19</f>
        <v>0</v>
      </c>
      <c r="Q19" s="26">
        <f>TPS!Q19+NPS!Q19</f>
        <v>1277.2753834996679</v>
      </c>
      <c r="R19" s="26">
        <f>TPS!R19+NPS!R19</f>
        <v>0</v>
      </c>
      <c r="S19" s="26">
        <f>TPS!S19+NPS!S19</f>
        <v>0</v>
      </c>
      <c r="T19" s="26">
        <f>TPS!T19+NPS!T19</f>
        <v>1119.1371025199999</v>
      </c>
      <c r="U19" s="26">
        <f>TPS!U19+NPS!U19</f>
        <v>0</v>
      </c>
      <c r="V19" s="26">
        <f>TPS!V19+NPS!V19</f>
        <v>0</v>
      </c>
      <c r="W19" s="26">
        <f>TPS!W19+NPS!W19</f>
        <v>0</v>
      </c>
      <c r="X19" s="26">
        <f>TPS!X19+NPS!X19</f>
        <v>0</v>
      </c>
      <c r="Y19" s="26">
        <f>TPS!Y19+NPS!Y19</f>
        <v>0</v>
      </c>
      <c r="Z19" s="26">
        <f>TPS!Z19+NPS!Z19</f>
        <v>0</v>
      </c>
      <c r="AA19" s="26">
        <f>TPS!AA19+NPS!AA19</f>
        <v>0</v>
      </c>
      <c r="AB19" s="26">
        <f>TPS!AB19+NPS!AB19</f>
        <v>0</v>
      </c>
      <c r="AC19" s="26">
        <f>TPS!AC19+NPS!AC19</f>
        <v>0</v>
      </c>
      <c r="AD19" s="26">
        <f>TPS!AD19+NPS!AD19</f>
        <v>0</v>
      </c>
      <c r="AE19" s="26">
        <f>TPS!AE19+NPS!AE19</f>
        <v>1585.6013302851652</v>
      </c>
      <c r="AF19" s="26">
        <f>TPS!AF19+NPS!AF19</f>
        <v>905.98840440691242</v>
      </c>
      <c r="AG19" s="26">
        <f>TPS!AG19+NPS!AG19</f>
        <v>0</v>
      </c>
      <c r="AH19" s="26">
        <f>TPS!AH19+NPS!AH19</f>
        <v>0</v>
      </c>
      <c r="AI19" s="26">
        <f>TPS!AI19+NPS!AI19</f>
        <v>0</v>
      </c>
      <c r="AJ19" s="26">
        <f>TPS!AJ19+NPS!AJ19</f>
        <v>0</v>
      </c>
      <c r="AK19" s="26">
        <f>TPS!AK19+NPS!AK19</f>
        <v>164246.24643991538</v>
      </c>
      <c r="AL19" s="26">
        <f>TPS!AL19+NPS!AL19</f>
        <v>1647.4536273019135</v>
      </c>
      <c r="AM19" s="26">
        <f>TPS!AM19+NPS!AM19</f>
        <v>1647.4536273019135</v>
      </c>
      <c r="AN19" s="26">
        <f>TPS!AN19+NPS!AN19</f>
        <v>53558.466107898777</v>
      </c>
      <c r="AO19" s="26">
        <f>TPS!AO19+NPS!AO19</f>
        <v>0</v>
      </c>
      <c r="AP19" s="26">
        <f>TPS!AP19+NPS!AP19</f>
        <v>0</v>
      </c>
      <c r="AQ19" s="26">
        <f>TPS!AQ19+NPS!AQ19</f>
        <v>53558.466107898777</v>
      </c>
      <c r="AR19" s="26">
        <f>TPS!AR19+NPS!AR19</f>
        <v>219452.16617511606</v>
      </c>
      <c r="AS19" s="26" t="s">
        <v>59</v>
      </c>
    </row>
    <row r="20" spans="1:45" s="10" customFormat="1" ht="17.100000000000001" customHeight="1" x14ac:dyDescent="0.25">
      <c r="A20" s="24" t="s">
        <v>60</v>
      </c>
      <c r="B20" s="26">
        <f>TPS!B20+NPS!B20</f>
        <v>51226.658391812525</v>
      </c>
      <c r="C20" s="26">
        <f>TPS!C20+NPS!C20</f>
        <v>54978.87882747165</v>
      </c>
      <c r="D20" s="26">
        <f>TPS!D20+NPS!D20</f>
        <v>5605.7009878172248</v>
      </c>
      <c r="E20" s="26">
        <f>TPS!E20+NPS!E20</f>
        <v>1857.2990950572657</v>
      </c>
      <c r="F20" s="26">
        <f>TPS!F20+NPS!F20</f>
        <v>220.77552849610009</v>
      </c>
      <c r="G20" s="26">
        <f>TPS!G20+NPS!G20</f>
        <v>4450.0072339584749</v>
      </c>
      <c r="H20" s="26">
        <f>TPS!H20+NPS!H20</f>
        <v>2350.7137667212046</v>
      </c>
      <c r="I20" s="26">
        <f>TPS!I20+NPS!I20</f>
        <v>6993.4039296058145</v>
      </c>
      <c r="J20" s="26">
        <f>TPS!J20+NPS!J20</f>
        <v>26211.322302977373</v>
      </c>
      <c r="K20" s="26">
        <f>TPS!K20+NPS!K20</f>
        <v>0</v>
      </c>
      <c r="L20" s="26">
        <f>TPS!L20+NPS!L20</f>
        <v>0</v>
      </c>
      <c r="M20" s="26">
        <f>TPS!M20+NPS!M20</f>
        <v>0</v>
      </c>
      <c r="N20" s="26">
        <f>TPS!N20+NPS!N20</f>
        <v>0</v>
      </c>
      <c r="O20" s="26">
        <f>TPS!O20+NPS!O20</f>
        <v>634.98451425684323</v>
      </c>
      <c r="P20" s="26">
        <f>TPS!P20+NPS!P20</f>
        <v>1715.6762050030238</v>
      </c>
      <c r="Q20" s="26">
        <f>TPS!Q20+NPS!Q20</f>
        <v>709.28545794979902</v>
      </c>
      <c r="R20" s="26">
        <f>TPS!R20+NPS!R20</f>
        <v>2051.7268670359049</v>
      </c>
      <c r="S20" s="26">
        <f>TPS!S20+NPS!S20</f>
        <v>854.63190347999989</v>
      </c>
      <c r="T20" s="26">
        <f>TPS!T20+NPS!T20</f>
        <v>12108.952695991749</v>
      </c>
      <c r="U20" s="26">
        <f>TPS!U20+NPS!U20</f>
        <v>0</v>
      </c>
      <c r="V20" s="26">
        <f>TPS!V20+NPS!V20</f>
        <v>2075.7420354435853</v>
      </c>
      <c r="W20" s="26">
        <f>TPS!W20+NPS!W20</f>
        <v>0</v>
      </c>
      <c r="X20" s="26">
        <f>TPS!X20+NPS!X20</f>
        <v>0</v>
      </c>
      <c r="Y20" s="26">
        <f>TPS!Y20+NPS!Y20</f>
        <v>0</v>
      </c>
      <c r="Z20" s="26">
        <f>TPS!Z20+NPS!Z20</f>
        <v>892.046967594379</v>
      </c>
      <c r="AA20" s="26">
        <f>TPS!AA20+NPS!AA20</f>
        <v>0</v>
      </c>
      <c r="AB20" s="26">
        <f>TPS!AB20+NPS!AB20</f>
        <v>0</v>
      </c>
      <c r="AC20" s="26">
        <f>TPS!AC20+NPS!AC20</f>
        <v>0</v>
      </c>
      <c r="AD20" s="26">
        <f>TPS!AD20+NPS!AD20</f>
        <v>0</v>
      </c>
      <c r="AE20" s="26">
        <f>TPS!AE20+NPS!AE20</f>
        <v>5066.0860287175965</v>
      </c>
      <c r="AF20" s="26">
        <f>TPS!AF20+NPS!AF20</f>
        <v>659.88494839999998</v>
      </c>
      <c r="AG20" s="26">
        <f>TPS!AG20+NPS!AG20</f>
        <v>0</v>
      </c>
      <c r="AH20" s="26">
        <f>TPS!AH20+NPS!AH20</f>
        <v>0</v>
      </c>
      <c r="AI20" s="26">
        <f>TPS!AI20+NPS!AI20</f>
        <v>0</v>
      </c>
      <c r="AJ20" s="26">
        <f>TPS!AJ20+NPS!AJ20</f>
        <v>0</v>
      </c>
      <c r="AK20" s="26">
        <f>TPS!AK20+NPS!AK20</f>
        <v>180663.77768779051</v>
      </c>
      <c r="AL20" s="26">
        <f>TPS!AL20+NPS!AL20</f>
        <v>2001.1994520610756</v>
      </c>
      <c r="AM20" s="26">
        <f>TPS!AM20+NPS!AM20</f>
        <v>2001.1994520610756</v>
      </c>
      <c r="AN20" s="26">
        <f>TPS!AN20+NPS!AN20</f>
        <v>0</v>
      </c>
      <c r="AO20" s="26">
        <f>TPS!AO20+NPS!AO20</f>
        <v>0</v>
      </c>
      <c r="AP20" s="26">
        <f>TPS!AP20+NPS!AP20</f>
        <v>31447.86718691056</v>
      </c>
      <c r="AQ20" s="26">
        <f>TPS!AQ20+NPS!AQ20</f>
        <v>31447.86718691056</v>
      </c>
      <c r="AR20" s="26">
        <f>TPS!AR20+NPS!AR20</f>
        <v>214112.84432676213</v>
      </c>
      <c r="AS20" s="26" t="s">
        <v>60</v>
      </c>
    </row>
    <row r="21" spans="1:45" s="10" customFormat="1" ht="17.100000000000001" customHeight="1" x14ac:dyDescent="0.25">
      <c r="A21" s="24" t="s">
        <v>61</v>
      </c>
      <c r="B21" s="26">
        <f>TPS!B21+NPS!B21</f>
        <v>29739.69550112174</v>
      </c>
      <c r="C21" s="26">
        <f>TPS!C21+NPS!C21</f>
        <v>5304.6064860301858</v>
      </c>
      <c r="D21" s="26">
        <f>TPS!D21+NPS!D21</f>
        <v>2514.4329870038255</v>
      </c>
      <c r="E21" s="26">
        <f>TPS!E21+NPS!E21</f>
        <v>2661.4567512992835</v>
      </c>
      <c r="F21" s="26">
        <f>TPS!F21+NPS!F21</f>
        <v>4554.585703118737</v>
      </c>
      <c r="G21" s="26">
        <f>TPS!G21+NPS!G21</f>
        <v>6682.5617172295206</v>
      </c>
      <c r="H21" s="26">
        <f>TPS!H21+NPS!H21</f>
        <v>25352.690972482087</v>
      </c>
      <c r="I21" s="26">
        <f>TPS!I21+NPS!I21</f>
        <v>3358.8272806281752</v>
      </c>
      <c r="J21" s="26">
        <f>TPS!J21+NPS!J21</f>
        <v>10097.650754595965</v>
      </c>
      <c r="K21" s="26">
        <f>TPS!K21+NPS!K21</f>
        <v>0</v>
      </c>
      <c r="L21" s="26">
        <f>TPS!L21+NPS!L21</f>
        <v>0</v>
      </c>
      <c r="M21" s="26">
        <f>TPS!M21+NPS!M21</f>
        <v>0</v>
      </c>
      <c r="N21" s="26">
        <f>TPS!N21+NPS!N21</f>
        <v>0</v>
      </c>
      <c r="O21" s="26">
        <f>TPS!O21+NPS!O21</f>
        <v>0</v>
      </c>
      <c r="P21" s="26">
        <f>TPS!P21+NPS!P21</f>
        <v>746.68163033199994</v>
      </c>
      <c r="Q21" s="26">
        <f>TPS!Q21+NPS!Q21</f>
        <v>0</v>
      </c>
      <c r="R21" s="26">
        <f>TPS!R21+NPS!R21</f>
        <v>0</v>
      </c>
      <c r="S21" s="26">
        <f>TPS!S21+NPS!S21</f>
        <v>0</v>
      </c>
      <c r="T21" s="26">
        <f>TPS!T21+NPS!T21</f>
        <v>822.68163033199994</v>
      </c>
      <c r="U21" s="26">
        <f>TPS!U21+NPS!U21</f>
        <v>0</v>
      </c>
      <c r="V21" s="26">
        <f>TPS!V21+NPS!V21</f>
        <v>0</v>
      </c>
      <c r="W21" s="26">
        <f>TPS!W21+NPS!W21</f>
        <v>0</v>
      </c>
      <c r="X21" s="26">
        <f>TPS!X21+NPS!X21</f>
        <v>0</v>
      </c>
      <c r="Y21" s="26">
        <f>TPS!Y21+NPS!Y21</f>
        <v>0</v>
      </c>
      <c r="Z21" s="26">
        <f>TPS!Z21+NPS!Z21</f>
        <v>2124.003685874859</v>
      </c>
      <c r="AA21" s="26">
        <f>TPS!AA21+NPS!AA21</f>
        <v>0</v>
      </c>
      <c r="AB21" s="26">
        <f>TPS!AB21+NPS!AB21</f>
        <v>0</v>
      </c>
      <c r="AC21" s="26">
        <f>TPS!AC21+NPS!AC21</f>
        <v>0</v>
      </c>
      <c r="AD21" s="26">
        <f>TPS!AD21+NPS!AD21</f>
        <v>0</v>
      </c>
      <c r="AE21" s="26">
        <f>TPS!AE21+NPS!AE21</f>
        <v>0</v>
      </c>
      <c r="AF21" s="26">
        <f>TPS!AF21+NPS!AF21</f>
        <v>548.86017406762085</v>
      </c>
      <c r="AG21" s="26">
        <f>TPS!AG21+NPS!AG21</f>
        <v>0</v>
      </c>
      <c r="AH21" s="26">
        <f>TPS!AH21+NPS!AH21</f>
        <v>0</v>
      </c>
      <c r="AI21" s="26">
        <f>TPS!AI21+NPS!AI21</f>
        <v>0</v>
      </c>
      <c r="AJ21" s="26">
        <f>TPS!AJ21+NPS!AJ21</f>
        <v>0</v>
      </c>
      <c r="AK21" s="26">
        <f>TPS!AK21+NPS!AK21</f>
        <v>94508.735274115985</v>
      </c>
      <c r="AL21" s="26">
        <f>TPS!AL21+NPS!AL21</f>
        <v>3388.4330678962242</v>
      </c>
      <c r="AM21" s="26">
        <f>TPS!AM21+NPS!AM21</f>
        <v>3388.4330678962242</v>
      </c>
      <c r="AN21" s="26">
        <f>TPS!AN21+NPS!AN21</f>
        <v>0</v>
      </c>
      <c r="AO21" s="26">
        <f>TPS!AO21+NPS!AO21</f>
        <v>29777.225314398846</v>
      </c>
      <c r="AP21" s="26">
        <f>TPS!AP21+NPS!AP21</f>
        <v>0</v>
      </c>
      <c r="AQ21" s="26">
        <f>TPS!AQ21+NPS!AQ21</f>
        <v>29777.225314398846</v>
      </c>
      <c r="AR21" s="26">
        <f>TPS!AR21+NPS!AR21</f>
        <v>127674.39365641106</v>
      </c>
      <c r="AS21" s="26" t="s">
        <v>61</v>
      </c>
    </row>
    <row r="22" spans="1:45" s="10" customFormat="1" ht="17.100000000000001" customHeight="1" x14ac:dyDescent="0.25">
      <c r="A22" s="24" t="s">
        <v>62</v>
      </c>
      <c r="B22" s="26">
        <f>TPS!B22+NPS!B22</f>
        <v>28772.786682156624</v>
      </c>
      <c r="C22" s="26">
        <f>TPS!C22+NPS!C22</f>
        <v>25828.894021256841</v>
      </c>
      <c r="D22" s="26">
        <f>TPS!D22+NPS!D22</f>
        <v>8047.1481357850716</v>
      </c>
      <c r="E22" s="26">
        <f>TPS!E22+NPS!E22</f>
        <v>2967.8269926583862</v>
      </c>
      <c r="F22" s="26">
        <f>TPS!F22+NPS!F22</f>
        <v>5049.3799640074076</v>
      </c>
      <c r="G22" s="26">
        <f>TPS!G22+NPS!G22</f>
        <v>14950.413870474978</v>
      </c>
      <c r="H22" s="26">
        <f>TPS!H22+NPS!H22</f>
        <v>2541.0105899839664</v>
      </c>
      <c r="I22" s="26">
        <f>TPS!I22+NPS!I22</f>
        <v>2228.9977077349954</v>
      </c>
      <c r="J22" s="26">
        <f>TPS!J22+NPS!J22</f>
        <v>6540.8372170517287</v>
      </c>
      <c r="K22" s="26">
        <f>TPS!K22+NPS!K22</f>
        <v>0</v>
      </c>
      <c r="L22" s="26">
        <f>TPS!L22+NPS!L22</f>
        <v>0</v>
      </c>
      <c r="M22" s="26">
        <f>TPS!M22+NPS!M22</f>
        <v>750.63676295329424</v>
      </c>
      <c r="N22" s="26">
        <f>TPS!N22+NPS!N22</f>
        <v>1037.2324527171079</v>
      </c>
      <c r="O22" s="26">
        <f>TPS!O22+NPS!O22</f>
        <v>2131.6711977674076</v>
      </c>
      <c r="P22" s="26">
        <f>TPS!P22+NPS!P22</f>
        <v>1755.9258042114786</v>
      </c>
      <c r="Q22" s="26">
        <f>TPS!Q22+NPS!Q22</f>
        <v>2101.6988188254027</v>
      </c>
      <c r="R22" s="26">
        <f>TPS!R22+NPS!R22</f>
        <v>0</v>
      </c>
      <c r="S22" s="26">
        <f>TPS!S22+NPS!S22</f>
        <v>0</v>
      </c>
      <c r="T22" s="26">
        <f>TPS!T22+NPS!T22</f>
        <v>2543.5835958026169</v>
      </c>
      <c r="U22" s="26">
        <f>TPS!U22+NPS!U22</f>
        <v>0</v>
      </c>
      <c r="V22" s="26">
        <f>TPS!V22+NPS!V22</f>
        <v>0</v>
      </c>
      <c r="W22" s="26">
        <f>TPS!W22+NPS!W22</f>
        <v>0</v>
      </c>
      <c r="X22" s="26">
        <f>TPS!X22+NPS!X22</f>
        <v>0</v>
      </c>
      <c r="Y22" s="26">
        <f>TPS!Y22+NPS!Y22</f>
        <v>0</v>
      </c>
      <c r="Z22" s="26">
        <f>TPS!Z22+NPS!Z22</f>
        <v>2032.7424154318185</v>
      </c>
      <c r="AA22" s="26">
        <f>TPS!AA22+NPS!AA22</f>
        <v>0</v>
      </c>
      <c r="AB22" s="26">
        <f>TPS!AB22+NPS!AB22</f>
        <v>0</v>
      </c>
      <c r="AC22" s="26">
        <f>TPS!AC22+NPS!AC22</f>
        <v>0</v>
      </c>
      <c r="AD22" s="26">
        <f>TPS!AD22+NPS!AD22</f>
        <v>0</v>
      </c>
      <c r="AE22" s="26">
        <f>TPS!AE22+NPS!AE22</f>
        <v>1840.4779796035054</v>
      </c>
      <c r="AF22" s="26">
        <f>TPS!AF22+NPS!AF22</f>
        <v>863.25926109554212</v>
      </c>
      <c r="AG22" s="26">
        <f>TPS!AG22+NPS!AG22</f>
        <v>0</v>
      </c>
      <c r="AH22" s="26">
        <f>TPS!AH22+NPS!AH22</f>
        <v>0</v>
      </c>
      <c r="AI22" s="26">
        <f>TPS!AI22+NPS!AI22</f>
        <v>0</v>
      </c>
      <c r="AJ22" s="26">
        <f>TPS!AJ22+NPS!AJ22</f>
        <v>0</v>
      </c>
      <c r="AK22" s="26">
        <f>TPS!AK22+NPS!AK22</f>
        <v>111984.5234695182</v>
      </c>
      <c r="AL22" s="26">
        <f>TPS!AL22+NPS!AL22</f>
        <v>3540.1333952126251</v>
      </c>
      <c r="AM22" s="26">
        <f>TPS!AM22+NPS!AM22</f>
        <v>3540.1333952126251</v>
      </c>
      <c r="AN22" s="26">
        <f>TPS!AN22+NPS!AN22</f>
        <v>0</v>
      </c>
      <c r="AO22" s="26">
        <f>TPS!AO22+NPS!AO22</f>
        <v>0</v>
      </c>
      <c r="AP22" s="26">
        <f>TPS!AP22+NPS!AP22</f>
        <v>42771.634685998077</v>
      </c>
      <c r="AQ22" s="26">
        <f>TPS!AQ22+NPS!AQ22</f>
        <v>42771.634685998077</v>
      </c>
      <c r="AR22" s="26">
        <f>TPS!AR22+NPS!AR22</f>
        <v>158296.2915507289</v>
      </c>
      <c r="AS22" s="26" t="s">
        <v>62</v>
      </c>
    </row>
    <row r="23" spans="1:45" s="10" customFormat="1" ht="17.100000000000001" customHeight="1" x14ac:dyDescent="0.25">
      <c r="A23" s="24" t="s">
        <v>63</v>
      </c>
      <c r="B23" s="26">
        <f>TPS!B23+NPS!B23</f>
        <v>14196.925364795039</v>
      </c>
      <c r="C23" s="26">
        <f>TPS!C23+NPS!C23</f>
        <v>4831.7961079913312</v>
      </c>
      <c r="D23" s="26">
        <f>TPS!D23+NPS!D23</f>
        <v>10221.428487912028</v>
      </c>
      <c r="E23" s="26">
        <f>TPS!E23+NPS!E23</f>
        <v>2138.5499590096911</v>
      </c>
      <c r="F23" s="26">
        <f>TPS!F23+NPS!F23</f>
        <v>10524.394591036185</v>
      </c>
      <c r="G23" s="26">
        <f>TPS!G23+NPS!G23</f>
        <v>1812.3886198085245</v>
      </c>
      <c r="H23" s="26">
        <f>TPS!H23+NPS!H23</f>
        <v>3720.480758306494</v>
      </c>
      <c r="I23" s="26">
        <f>TPS!I23+NPS!I23</f>
        <v>3139.992012996589</v>
      </c>
      <c r="J23" s="26">
        <f>TPS!J23+NPS!J23</f>
        <v>0</v>
      </c>
      <c r="K23" s="26">
        <f>TPS!K23+NPS!K23</f>
        <v>0</v>
      </c>
      <c r="L23" s="26">
        <f>TPS!L23+NPS!L23</f>
        <v>0</v>
      </c>
      <c r="M23" s="26">
        <f>TPS!M23+NPS!M23</f>
        <v>0</v>
      </c>
      <c r="N23" s="26">
        <f>TPS!N23+NPS!N23</f>
        <v>0</v>
      </c>
      <c r="O23" s="26">
        <f>TPS!O23+NPS!O23</f>
        <v>0</v>
      </c>
      <c r="P23" s="26">
        <f>TPS!P23+NPS!P23</f>
        <v>0</v>
      </c>
      <c r="Q23" s="26">
        <f>TPS!Q23+NPS!Q23</f>
        <v>1242.8662834660556</v>
      </c>
      <c r="R23" s="26">
        <f>TPS!R23+NPS!R23</f>
        <v>0</v>
      </c>
      <c r="S23" s="26">
        <f>TPS!S23+NPS!S23</f>
        <v>0</v>
      </c>
      <c r="T23" s="26">
        <f>TPS!T23+NPS!T23</f>
        <v>0</v>
      </c>
      <c r="U23" s="26">
        <f>TPS!U23+NPS!U23</f>
        <v>0</v>
      </c>
      <c r="V23" s="26">
        <f>TPS!V23+NPS!V23</f>
        <v>0</v>
      </c>
      <c r="W23" s="26">
        <f>TPS!W23+NPS!W23</f>
        <v>0</v>
      </c>
      <c r="X23" s="26">
        <f>TPS!X23+NPS!X23</f>
        <v>0</v>
      </c>
      <c r="Y23" s="26">
        <f>TPS!Y23+NPS!Y23</f>
        <v>0</v>
      </c>
      <c r="Z23" s="26">
        <f>TPS!Z23+NPS!Z23</f>
        <v>1737.7253147966694</v>
      </c>
      <c r="AA23" s="26">
        <f>TPS!AA23+NPS!AA23</f>
        <v>0</v>
      </c>
      <c r="AB23" s="26">
        <f>TPS!AB23+NPS!AB23</f>
        <v>0</v>
      </c>
      <c r="AC23" s="26">
        <f>TPS!AC23+NPS!AC23</f>
        <v>0</v>
      </c>
      <c r="AD23" s="26">
        <f>TPS!AD23+NPS!AD23</f>
        <v>0</v>
      </c>
      <c r="AE23" s="26">
        <f>TPS!AE23+NPS!AE23</f>
        <v>0</v>
      </c>
      <c r="AF23" s="26">
        <f>TPS!AF23+NPS!AF23</f>
        <v>473.40870097732483</v>
      </c>
      <c r="AG23" s="26">
        <f>TPS!AG23+NPS!AG23</f>
        <v>0</v>
      </c>
      <c r="AH23" s="26">
        <f>TPS!AH23+NPS!AH23</f>
        <v>0</v>
      </c>
      <c r="AI23" s="26">
        <f>TPS!AI23+NPS!AI23</f>
        <v>0</v>
      </c>
      <c r="AJ23" s="26">
        <f>TPS!AJ23+NPS!AJ23</f>
        <v>0</v>
      </c>
      <c r="AK23" s="26">
        <f>TPS!AK23+NPS!AK23</f>
        <v>54039.956201095942</v>
      </c>
      <c r="AL23" s="26">
        <f>TPS!AL23+NPS!AL23</f>
        <v>1531.548188637636</v>
      </c>
      <c r="AM23" s="26">
        <f>TPS!AM23+NPS!AM23</f>
        <v>1531.548188637636</v>
      </c>
      <c r="AN23" s="26">
        <f>TPS!AN23+NPS!AN23</f>
        <v>0</v>
      </c>
      <c r="AO23" s="26">
        <f>TPS!AO23+NPS!AO23</f>
        <v>15580.445593657538</v>
      </c>
      <c r="AP23" s="26">
        <f>TPS!AP23+NPS!AP23</f>
        <v>0</v>
      </c>
      <c r="AQ23" s="26">
        <f>TPS!AQ23+NPS!AQ23</f>
        <v>15580.445593657538</v>
      </c>
      <c r="AR23" s="26">
        <f>TPS!AR23+NPS!AR23</f>
        <v>71151.94998339111</v>
      </c>
      <c r="AS23" s="26" t="s">
        <v>63</v>
      </c>
    </row>
    <row r="24" spans="1:45" s="10" customFormat="1" ht="17.100000000000001" customHeight="1" x14ac:dyDescent="0.25">
      <c r="A24" s="24" t="s">
        <v>64</v>
      </c>
      <c r="B24" s="26">
        <f>TPS!B24+NPS!B24</f>
        <v>43079.894601766573</v>
      </c>
      <c r="C24" s="26">
        <f>TPS!C24+NPS!C24</f>
        <v>21452.750080215355</v>
      </c>
      <c r="D24" s="26">
        <f>TPS!D24+NPS!D24</f>
        <v>2035.7358135508816</v>
      </c>
      <c r="E24" s="26">
        <f>TPS!E24+NPS!E24</f>
        <v>1516.8242529742524</v>
      </c>
      <c r="F24" s="26">
        <f>TPS!F24+NPS!F24</f>
        <v>1242.6250834904142</v>
      </c>
      <c r="G24" s="26">
        <f>TPS!G24+NPS!G24</f>
        <v>870.02110014989967</v>
      </c>
      <c r="H24" s="26">
        <f>TPS!H24+NPS!H24</f>
        <v>943.96395370999994</v>
      </c>
      <c r="I24" s="26">
        <f>TPS!I24+NPS!I24</f>
        <v>4028.4648855001606</v>
      </c>
      <c r="J24" s="26">
        <f>TPS!J24+NPS!J24</f>
        <v>0</v>
      </c>
      <c r="K24" s="26">
        <f>TPS!K24+NPS!K24</f>
        <v>0</v>
      </c>
      <c r="L24" s="26">
        <f>TPS!L24+NPS!L24</f>
        <v>0</v>
      </c>
      <c r="M24" s="26">
        <f>TPS!M24+NPS!M24</f>
        <v>0</v>
      </c>
      <c r="N24" s="26">
        <f>TPS!N24+NPS!N24</f>
        <v>0</v>
      </c>
      <c r="O24" s="26">
        <f>TPS!O24+NPS!O24</f>
        <v>1900.9024613883953</v>
      </c>
      <c r="P24" s="26">
        <f>TPS!P24+NPS!P24</f>
        <v>0</v>
      </c>
      <c r="Q24" s="26">
        <f>TPS!Q24+NPS!Q24</f>
        <v>0</v>
      </c>
      <c r="R24" s="26">
        <f>TPS!R24+NPS!R24</f>
        <v>0</v>
      </c>
      <c r="S24" s="26">
        <f>TPS!S24+NPS!S24</f>
        <v>0</v>
      </c>
      <c r="T24" s="26">
        <f>TPS!T24+NPS!T24</f>
        <v>0</v>
      </c>
      <c r="U24" s="26">
        <f>TPS!U24+NPS!U24</f>
        <v>0</v>
      </c>
      <c r="V24" s="26">
        <f>TPS!V24+NPS!V24</f>
        <v>0</v>
      </c>
      <c r="W24" s="26">
        <f>TPS!W24+NPS!W24</f>
        <v>0</v>
      </c>
      <c r="X24" s="26">
        <f>TPS!X24+NPS!X24</f>
        <v>0</v>
      </c>
      <c r="Y24" s="26">
        <f>TPS!Y24+NPS!Y24</f>
        <v>0</v>
      </c>
      <c r="Z24" s="26">
        <f>TPS!Z24+NPS!Z24</f>
        <v>0</v>
      </c>
      <c r="AA24" s="26">
        <f>TPS!AA24+NPS!AA24</f>
        <v>0</v>
      </c>
      <c r="AB24" s="26">
        <f>TPS!AB24+NPS!AB24</f>
        <v>0</v>
      </c>
      <c r="AC24" s="26">
        <f>TPS!AC24+NPS!AC24</f>
        <v>0</v>
      </c>
      <c r="AD24" s="26">
        <f>TPS!AD24+NPS!AD24</f>
        <v>0</v>
      </c>
      <c r="AE24" s="26">
        <f>TPS!AE24+NPS!AE24</f>
        <v>1358.7115050351938</v>
      </c>
      <c r="AF24" s="26">
        <f>TPS!AF24+NPS!AF24</f>
        <v>916.93894606027197</v>
      </c>
      <c r="AG24" s="26">
        <f>TPS!AG24+NPS!AG24</f>
        <v>0</v>
      </c>
      <c r="AH24" s="26">
        <f>TPS!AH24+NPS!AH24</f>
        <v>0</v>
      </c>
      <c r="AI24" s="26">
        <f>TPS!AI24+NPS!AI24</f>
        <v>0</v>
      </c>
      <c r="AJ24" s="26">
        <f>TPS!AJ24+NPS!AJ24</f>
        <v>0</v>
      </c>
      <c r="AK24" s="26">
        <f>TPS!AK24+NPS!AK24</f>
        <v>79346.832683841392</v>
      </c>
      <c r="AL24" s="26">
        <f>TPS!AL24+NPS!AL24</f>
        <v>0</v>
      </c>
      <c r="AM24" s="26">
        <f>TPS!AM24+NPS!AM24</f>
        <v>0</v>
      </c>
      <c r="AN24" s="26">
        <f>TPS!AN24+NPS!AN24</f>
        <v>0</v>
      </c>
      <c r="AO24" s="26">
        <f>TPS!AO24+NPS!AO24</f>
        <v>0</v>
      </c>
      <c r="AP24" s="26">
        <f>TPS!AP24+NPS!AP24</f>
        <v>38412.52864905601</v>
      </c>
      <c r="AQ24" s="26">
        <f>TPS!AQ24+NPS!AQ24</f>
        <v>38412.52864905601</v>
      </c>
      <c r="AR24" s="26">
        <f>TPS!AR24+NPS!AR24</f>
        <v>117759.3613328974</v>
      </c>
      <c r="AS24" s="26" t="s">
        <v>64</v>
      </c>
    </row>
    <row r="25" spans="1:45" s="10" customFormat="1" ht="17.100000000000001" customHeight="1" x14ac:dyDescent="0.25">
      <c r="A25" s="24" t="s">
        <v>65</v>
      </c>
      <c r="B25" s="26">
        <f>TPS!B25+NPS!B25</f>
        <v>38297.667108399444</v>
      </c>
      <c r="C25" s="26">
        <f>TPS!C25+NPS!C25</f>
        <v>21886.194013833294</v>
      </c>
      <c r="D25" s="26">
        <f>TPS!D25+NPS!D25</f>
        <v>25953.834103514149</v>
      </c>
      <c r="E25" s="26">
        <f>TPS!E25+NPS!E25</f>
        <v>1810.2680552461229</v>
      </c>
      <c r="F25" s="26">
        <f>TPS!F25+NPS!F25</f>
        <v>1555.8809800461777</v>
      </c>
      <c r="G25" s="26">
        <f>TPS!G25+NPS!G25</f>
        <v>1808.4535054483395</v>
      </c>
      <c r="H25" s="26">
        <f>TPS!H25+NPS!H25</f>
        <v>1594.0262666338929</v>
      </c>
      <c r="I25" s="26">
        <f>TPS!I25+NPS!I25</f>
        <v>12391.413542533537</v>
      </c>
      <c r="J25" s="26">
        <f>TPS!J25+NPS!J25</f>
        <v>10442.600560422867</v>
      </c>
      <c r="K25" s="26">
        <f>TPS!K25+NPS!K25</f>
        <v>706.40134608400001</v>
      </c>
      <c r="L25" s="26">
        <f>TPS!L25+NPS!L25</f>
        <v>1455.8795871714797</v>
      </c>
      <c r="M25" s="26">
        <f>TPS!M25+NPS!M25</f>
        <v>0</v>
      </c>
      <c r="N25" s="26">
        <f>TPS!N25+NPS!N25</f>
        <v>3107.6747052141945</v>
      </c>
      <c r="O25" s="26">
        <f>TPS!O25+NPS!O25</f>
        <v>1545.2364591450616</v>
      </c>
      <c r="P25" s="26">
        <f>TPS!P25+NPS!P25</f>
        <v>4691.4487192356919</v>
      </c>
      <c r="Q25" s="26">
        <f>TPS!Q25+NPS!Q25</f>
        <v>2165.4610080734765</v>
      </c>
      <c r="R25" s="26">
        <f>TPS!R25+NPS!R25</f>
        <v>0</v>
      </c>
      <c r="S25" s="26">
        <f>TPS!S25+NPS!S25</f>
        <v>0</v>
      </c>
      <c r="T25" s="26">
        <f>TPS!T25+NPS!T25</f>
        <v>4347.2720640035277</v>
      </c>
      <c r="U25" s="26">
        <f>TPS!U25+NPS!U25</f>
        <v>0</v>
      </c>
      <c r="V25" s="26">
        <f>TPS!V25+NPS!V25</f>
        <v>1776.7200444896266</v>
      </c>
      <c r="W25" s="26">
        <f>TPS!W25+NPS!W25</f>
        <v>0</v>
      </c>
      <c r="X25" s="26">
        <f>TPS!X25+NPS!X25</f>
        <v>0</v>
      </c>
      <c r="Y25" s="26">
        <f>TPS!Y25+NPS!Y25</f>
        <v>0</v>
      </c>
      <c r="Z25" s="26">
        <f>TPS!Z25+NPS!Z25</f>
        <v>8020.7839379581401</v>
      </c>
      <c r="AA25" s="26">
        <f>TPS!AA25+NPS!AA25</f>
        <v>0</v>
      </c>
      <c r="AB25" s="26">
        <f>TPS!AB25+NPS!AB25</f>
        <v>0</v>
      </c>
      <c r="AC25" s="26">
        <f>TPS!AC25+NPS!AC25</f>
        <v>0</v>
      </c>
      <c r="AD25" s="26">
        <f>TPS!AD25+NPS!AD25</f>
        <v>0</v>
      </c>
      <c r="AE25" s="26">
        <f>TPS!AE25+NPS!AE25</f>
        <v>2879.9122618405745</v>
      </c>
      <c r="AF25" s="26">
        <f>TPS!AF25+NPS!AF25</f>
        <v>1208.2734919210745</v>
      </c>
      <c r="AG25" s="26">
        <f>TPS!AG25+NPS!AG25</f>
        <v>0</v>
      </c>
      <c r="AH25" s="26">
        <f>TPS!AH25+NPS!AH25</f>
        <v>0</v>
      </c>
      <c r="AI25" s="26">
        <f>TPS!AI25+NPS!AI25</f>
        <v>0</v>
      </c>
      <c r="AJ25" s="26">
        <f>TPS!AJ25+NPS!AJ25</f>
        <v>0</v>
      </c>
      <c r="AK25" s="26">
        <f>TPS!AK25+NPS!AK25</f>
        <v>147645.40176121469</v>
      </c>
      <c r="AL25" s="26">
        <f>TPS!AL25+NPS!AL25</f>
        <v>7907.0293120373608</v>
      </c>
      <c r="AM25" s="26">
        <f>TPS!AM25+NPS!AM25</f>
        <v>7907.0293120373608</v>
      </c>
      <c r="AN25" s="26">
        <f>TPS!AN25+NPS!AN25</f>
        <v>0</v>
      </c>
      <c r="AO25" s="26">
        <f>TPS!AO25+NPS!AO25</f>
        <v>0</v>
      </c>
      <c r="AP25" s="26">
        <f>TPS!AP25+NPS!AP25</f>
        <v>81721.693712850334</v>
      </c>
      <c r="AQ25" s="26">
        <f>TPS!AQ25+NPS!AQ25</f>
        <v>81721.693712850334</v>
      </c>
      <c r="AR25" s="26">
        <f>TPS!AR25+NPS!AR25</f>
        <v>237274.12478610236</v>
      </c>
      <c r="AS25" s="26" t="s">
        <v>65</v>
      </c>
    </row>
    <row r="26" spans="1:45" s="10" customFormat="1" ht="17.100000000000001" customHeight="1" x14ac:dyDescent="0.25">
      <c r="A26" s="24" t="s">
        <v>66</v>
      </c>
      <c r="B26" s="26">
        <f>TPS!B26+NPS!B26</f>
        <v>26389.556697025138</v>
      </c>
      <c r="C26" s="26">
        <f>TPS!C26+NPS!C26</f>
        <v>4374.2595913900514</v>
      </c>
      <c r="D26" s="26">
        <f>TPS!D26+NPS!D26</f>
        <v>11133.231046480527</v>
      </c>
      <c r="E26" s="26">
        <f>TPS!E26+NPS!E26</f>
        <v>4110.3707672353466</v>
      </c>
      <c r="F26" s="26">
        <f>TPS!F26+NPS!F26</f>
        <v>14278.688453449267</v>
      </c>
      <c r="G26" s="26">
        <f>TPS!G26+NPS!G26</f>
        <v>1932.0035615033521</v>
      </c>
      <c r="H26" s="26">
        <f>TPS!H26+NPS!H26</f>
        <v>7031.1287468005303</v>
      </c>
      <c r="I26" s="26">
        <f>TPS!I26+NPS!I26</f>
        <v>7625.2484915879486</v>
      </c>
      <c r="J26" s="26">
        <f>TPS!J26+NPS!J26</f>
        <v>11626.328375192066</v>
      </c>
      <c r="K26" s="26">
        <f>TPS!K26+NPS!K26</f>
        <v>0</v>
      </c>
      <c r="L26" s="26">
        <f>TPS!L26+NPS!L26</f>
        <v>0</v>
      </c>
      <c r="M26" s="26">
        <f>TPS!M26+NPS!M26</f>
        <v>0</v>
      </c>
      <c r="N26" s="26">
        <f>TPS!N26+NPS!N26</f>
        <v>0</v>
      </c>
      <c r="O26" s="26">
        <f>TPS!O26+NPS!O26</f>
        <v>0</v>
      </c>
      <c r="P26" s="26">
        <f>TPS!P26+NPS!P26</f>
        <v>1817.6538943997725</v>
      </c>
      <c r="Q26" s="26">
        <f>TPS!Q26+NPS!Q26</f>
        <v>0</v>
      </c>
      <c r="R26" s="26">
        <f>TPS!R26+NPS!R26</f>
        <v>0</v>
      </c>
      <c r="S26" s="26">
        <f>TPS!S26+NPS!S26</f>
        <v>1405.4410718836029</v>
      </c>
      <c r="T26" s="26">
        <f>TPS!T26+NPS!T26</f>
        <v>1471.2463806098567</v>
      </c>
      <c r="U26" s="26">
        <f>TPS!U26+NPS!U26</f>
        <v>0</v>
      </c>
      <c r="V26" s="26">
        <f>TPS!V26+NPS!V26</f>
        <v>489.10300603115121</v>
      </c>
      <c r="W26" s="26">
        <f>TPS!W26+NPS!W26</f>
        <v>0</v>
      </c>
      <c r="X26" s="26">
        <f>TPS!X26+NPS!X26</f>
        <v>0</v>
      </c>
      <c r="Y26" s="26">
        <f>TPS!Y26+NPS!Y26</f>
        <v>0</v>
      </c>
      <c r="Z26" s="26">
        <f>TPS!Z26+NPS!Z26</f>
        <v>1281.6958591822415</v>
      </c>
      <c r="AA26" s="26">
        <f>TPS!AA26+NPS!AA26</f>
        <v>0</v>
      </c>
      <c r="AB26" s="26">
        <f>TPS!AB26+NPS!AB26</f>
        <v>0</v>
      </c>
      <c r="AC26" s="26">
        <f>TPS!AC26+NPS!AC26</f>
        <v>0</v>
      </c>
      <c r="AD26" s="26">
        <f>TPS!AD26+NPS!AD26</f>
        <v>0</v>
      </c>
      <c r="AE26" s="26">
        <f>TPS!AE26+NPS!AE26</f>
        <v>1115.5789204818836</v>
      </c>
      <c r="AF26" s="26">
        <f>TPS!AF26+NPS!AF26</f>
        <v>1178.478844340955</v>
      </c>
      <c r="AG26" s="26">
        <f>TPS!AG26+NPS!AG26</f>
        <v>0</v>
      </c>
      <c r="AH26" s="26">
        <f>TPS!AH26+NPS!AH26</f>
        <v>0</v>
      </c>
      <c r="AI26" s="26">
        <f>TPS!AI26+NPS!AI26</f>
        <v>0</v>
      </c>
      <c r="AJ26" s="26">
        <f>TPS!AJ26+NPS!AJ26</f>
        <v>0</v>
      </c>
      <c r="AK26" s="26">
        <f>TPS!AK26+NPS!AK26</f>
        <v>97260.013707593695</v>
      </c>
      <c r="AL26" s="26">
        <f>TPS!AL26+NPS!AL26</f>
        <v>562.58022911957141</v>
      </c>
      <c r="AM26" s="26">
        <f>TPS!AM26+NPS!AM26</f>
        <v>562.58022911957141</v>
      </c>
      <c r="AN26" s="26">
        <f>TPS!AN26+NPS!AN26</f>
        <v>0</v>
      </c>
      <c r="AO26" s="26">
        <f>TPS!AO26+NPS!AO26</f>
        <v>25507.537189314666</v>
      </c>
      <c r="AP26" s="26">
        <f>TPS!AP26+NPS!AP26</f>
        <v>0</v>
      </c>
      <c r="AQ26" s="26">
        <f>TPS!AQ26+NPS!AQ26</f>
        <v>25507.537189314666</v>
      </c>
      <c r="AR26" s="26">
        <f>TPS!AR26+NPS!AR26</f>
        <v>123330.13112602792</v>
      </c>
      <c r="AS26" s="26" t="s">
        <v>66</v>
      </c>
    </row>
    <row r="27" spans="1:45" s="10" customFormat="1" ht="17.100000000000001" customHeight="1" x14ac:dyDescent="0.25">
      <c r="A27" s="24" t="s">
        <v>67</v>
      </c>
      <c r="B27" s="26">
        <f>TPS!B27+NPS!B27</f>
        <v>71316.820540179484</v>
      </c>
      <c r="C27" s="26">
        <f>TPS!C27+NPS!C27</f>
        <v>31236.042654528028</v>
      </c>
      <c r="D27" s="26">
        <f>TPS!D27+NPS!D27</f>
        <v>25301.22828463911</v>
      </c>
      <c r="E27" s="26">
        <f>TPS!E27+NPS!E27</f>
        <v>24482.488038444018</v>
      </c>
      <c r="F27" s="26">
        <f>TPS!F27+NPS!F27</f>
        <v>9137.8261083699963</v>
      </c>
      <c r="G27" s="26">
        <f>TPS!G27+NPS!G27</f>
        <v>20242.458015695604</v>
      </c>
      <c r="H27" s="26">
        <f>TPS!H27+NPS!H27</f>
        <v>12055.596673353923</v>
      </c>
      <c r="I27" s="26">
        <f>TPS!I27+NPS!I27</f>
        <v>35891.656480053956</v>
      </c>
      <c r="J27" s="26">
        <f>TPS!J27+NPS!J27</f>
        <v>20228.789860559693</v>
      </c>
      <c r="K27" s="26">
        <f>TPS!K27+NPS!K27</f>
        <v>1383.3348155155813</v>
      </c>
      <c r="L27" s="26">
        <f>TPS!L27+NPS!L27</f>
        <v>1481.0570570168804</v>
      </c>
      <c r="M27" s="26">
        <f>TPS!M27+NPS!M27</f>
        <v>1520.2315397642635</v>
      </c>
      <c r="N27" s="26">
        <f>TPS!N27+NPS!N27</f>
        <v>1276.4778631511722</v>
      </c>
      <c r="O27" s="26">
        <f>TPS!O27+NPS!O27</f>
        <v>3632.0373068293684</v>
      </c>
      <c r="P27" s="26">
        <f>TPS!P27+NPS!P27</f>
        <v>4011.5551237635282</v>
      </c>
      <c r="Q27" s="26">
        <f>TPS!Q27+NPS!Q27</f>
        <v>3094.0758021659558</v>
      </c>
      <c r="R27" s="26">
        <f>TPS!R27+NPS!R27</f>
        <v>1702.7375918730422</v>
      </c>
      <c r="S27" s="26">
        <f>TPS!S27+NPS!S27</f>
        <v>10831.990119689268</v>
      </c>
      <c r="T27" s="26">
        <f>TPS!T27+NPS!T27</f>
        <v>15597.423207363425</v>
      </c>
      <c r="U27" s="26">
        <f>TPS!U27+NPS!U27</f>
        <v>1743.9545853818395</v>
      </c>
      <c r="V27" s="26">
        <f>TPS!V27+NPS!V27</f>
        <v>2066.2424264135198</v>
      </c>
      <c r="W27" s="26">
        <f>TPS!W27+NPS!W27</f>
        <v>3710.8747716596044</v>
      </c>
      <c r="X27" s="26">
        <f>TPS!X27+NPS!X27</f>
        <v>0</v>
      </c>
      <c r="Y27" s="26">
        <f>TPS!Y27+NPS!Y27</f>
        <v>0</v>
      </c>
      <c r="Z27" s="26">
        <f>TPS!Z27+NPS!Z27</f>
        <v>5739.6445422467932</v>
      </c>
      <c r="AA27" s="26">
        <f>TPS!AA27+NPS!AA27</f>
        <v>601.85951077163315</v>
      </c>
      <c r="AB27" s="26">
        <f>TPS!AB27+NPS!AB27</f>
        <v>0</v>
      </c>
      <c r="AC27" s="26">
        <f>TPS!AC27+NPS!AC27</f>
        <v>0</v>
      </c>
      <c r="AD27" s="26">
        <f>TPS!AD27+NPS!AD27</f>
        <v>614.49653999999998</v>
      </c>
      <c r="AE27" s="26">
        <f>TPS!AE27+NPS!AE27</f>
        <v>9400.2125065130676</v>
      </c>
      <c r="AF27" s="26">
        <f>TPS!AF27+NPS!AF27</f>
        <v>5551.9595392189822</v>
      </c>
      <c r="AG27" s="26">
        <f>TPS!AG27+NPS!AG27</f>
        <v>0</v>
      </c>
      <c r="AH27" s="26">
        <f>TPS!AH27+NPS!AH27</f>
        <v>0</v>
      </c>
      <c r="AI27" s="26">
        <f>TPS!AI27+NPS!AI27</f>
        <v>0</v>
      </c>
      <c r="AJ27" s="26">
        <f>TPS!AJ27+NPS!AJ27</f>
        <v>0</v>
      </c>
      <c r="AK27" s="26">
        <f>TPS!AK27+NPS!AK27</f>
        <v>323853.0715051617</v>
      </c>
      <c r="AL27" s="26">
        <f>TPS!AL27+NPS!AL27</f>
        <v>2997.2791078463683</v>
      </c>
      <c r="AM27" s="26">
        <f>TPS!AM27+NPS!AM27</f>
        <v>2997.2791078463683</v>
      </c>
      <c r="AN27" s="26">
        <f>TPS!AN27+NPS!AN27</f>
        <v>0</v>
      </c>
      <c r="AO27" s="26">
        <f>TPS!AO27+NPS!AO27</f>
        <v>0</v>
      </c>
      <c r="AP27" s="26">
        <f>TPS!AP27+NPS!AP27</f>
        <v>101286.15496011944</v>
      </c>
      <c r="AQ27" s="26">
        <f>TPS!AQ27+NPS!AQ27</f>
        <v>101286.15496011944</v>
      </c>
      <c r="AR27" s="26">
        <f>TPS!AR27+NPS!AR27</f>
        <v>428136.50557312754</v>
      </c>
      <c r="AS27" s="26" t="s">
        <v>67</v>
      </c>
    </row>
    <row r="28" spans="1:45" s="10" customFormat="1" ht="17.100000000000001" customHeight="1" x14ac:dyDescent="0.25">
      <c r="A28" s="24" t="s">
        <v>68</v>
      </c>
      <c r="B28" s="26">
        <f>TPS!B28+NPS!B28</f>
        <v>30311.259995292974</v>
      </c>
      <c r="C28" s="26">
        <f>TPS!C28+NPS!C28</f>
        <v>12020.149996165652</v>
      </c>
      <c r="D28" s="26">
        <f>TPS!D28+NPS!D28</f>
        <v>43348.9466753944</v>
      </c>
      <c r="E28" s="26">
        <f>TPS!E28+NPS!E28</f>
        <v>6133.2534826746451</v>
      </c>
      <c r="F28" s="26">
        <f>TPS!F28+NPS!F28</f>
        <v>2407.4654543635202</v>
      </c>
      <c r="G28" s="26">
        <f>TPS!G28+NPS!G28</f>
        <v>2703.7051485361903</v>
      </c>
      <c r="H28" s="26">
        <f>TPS!H28+NPS!H28</f>
        <v>2199.7192220114198</v>
      </c>
      <c r="I28" s="26">
        <f>TPS!I28+NPS!I28</f>
        <v>9856.9197016445651</v>
      </c>
      <c r="J28" s="26">
        <f>TPS!J28+NPS!J28</f>
        <v>22169.64366159344</v>
      </c>
      <c r="K28" s="26">
        <f>TPS!K28+NPS!K28</f>
        <v>0</v>
      </c>
      <c r="L28" s="26">
        <f>TPS!L28+NPS!L28</f>
        <v>0</v>
      </c>
      <c r="M28" s="26">
        <f>TPS!M28+NPS!M28</f>
        <v>910.31891946034148</v>
      </c>
      <c r="N28" s="26">
        <f>TPS!N28+NPS!N28</f>
        <v>839.9216218825369</v>
      </c>
      <c r="O28" s="26">
        <f>TPS!O28+NPS!O28</f>
        <v>1247.4009793640105</v>
      </c>
      <c r="P28" s="26">
        <f>TPS!P28+NPS!P28</f>
        <v>1915.9986615762423</v>
      </c>
      <c r="Q28" s="26">
        <f>TPS!Q28+NPS!Q28</f>
        <v>1745.5366332189096</v>
      </c>
      <c r="R28" s="26">
        <f>TPS!R28+NPS!R28</f>
        <v>0</v>
      </c>
      <c r="S28" s="26">
        <f>TPS!S28+NPS!S28</f>
        <v>1289.6384534280337</v>
      </c>
      <c r="T28" s="26">
        <f>TPS!T28+NPS!T28</f>
        <v>1492.9328145229665</v>
      </c>
      <c r="U28" s="26">
        <f>TPS!U28+NPS!U28</f>
        <v>0</v>
      </c>
      <c r="V28" s="26">
        <f>TPS!V28+NPS!V28</f>
        <v>1676.9269033982209</v>
      </c>
      <c r="W28" s="26">
        <f>TPS!W28+NPS!W28</f>
        <v>0</v>
      </c>
      <c r="X28" s="26">
        <f>TPS!X28+NPS!X28</f>
        <v>0</v>
      </c>
      <c r="Y28" s="26">
        <f>TPS!Y28+NPS!Y28</f>
        <v>0</v>
      </c>
      <c r="Z28" s="26">
        <f>TPS!Z28+NPS!Z28</f>
        <v>1730.9713342983728</v>
      </c>
      <c r="AA28" s="26">
        <f>TPS!AA28+NPS!AA28</f>
        <v>0</v>
      </c>
      <c r="AB28" s="26">
        <f>TPS!AB28+NPS!AB28</f>
        <v>0</v>
      </c>
      <c r="AC28" s="26">
        <f>TPS!AC28+NPS!AC28</f>
        <v>0</v>
      </c>
      <c r="AD28" s="26">
        <f>TPS!AD28+NPS!AD28</f>
        <v>0</v>
      </c>
      <c r="AE28" s="26">
        <f>TPS!AE28+NPS!AE28</f>
        <v>3354.6782672872314</v>
      </c>
      <c r="AF28" s="26">
        <f>TPS!AF28+NPS!AF28</f>
        <v>3133.5015785702526</v>
      </c>
      <c r="AG28" s="26">
        <f>TPS!AG28+NPS!AG28</f>
        <v>0</v>
      </c>
      <c r="AH28" s="26">
        <f>TPS!AH28+NPS!AH28</f>
        <v>0</v>
      </c>
      <c r="AI28" s="26">
        <f>TPS!AI28+NPS!AI28</f>
        <v>0</v>
      </c>
      <c r="AJ28" s="26">
        <f>TPS!AJ28+NPS!AJ28</f>
        <v>0</v>
      </c>
      <c r="AK28" s="26">
        <f>TPS!AK28+NPS!AK28</f>
        <v>150488.88950468396</v>
      </c>
      <c r="AL28" s="26">
        <f>TPS!AL28+NPS!AL28</f>
        <v>4303.3610386730279</v>
      </c>
      <c r="AM28" s="26">
        <f>TPS!AM28+NPS!AM28</f>
        <v>4303.3610386730279</v>
      </c>
      <c r="AN28" s="26">
        <f>TPS!AN28+NPS!AN28</f>
        <v>38208.61219585863</v>
      </c>
      <c r="AO28" s="26">
        <f>TPS!AO28+NPS!AO28</f>
        <v>0</v>
      </c>
      <c r="AP28" s="26">
        <f>TPS!AP28+NPS!AP28</f>
        <v>0</v>
      </c>
      <c r="AQ28" s="26">
        <f>TPS!AQ28+NPS!AQ28</f>
        <v>38208.61219585863</v>
      </c>
      <c r="AR28" s="26">
        <f>TPS!AR28+NPS!AR28</f>
        <v>193000.8627392156</v>
      </c>
      <c r="AS28" s="26" t="s">
        <v>68</v>
      </c>
    </row>
    <row r="29" spans="1:45" s="10" customFormat="1" ht="17.100000000000001" customHeight="1" x14ac:dyDescent="0.25">
      <c r="A29" s="24" t="s">
        <v>69</v>
      </c>
      <c r="B29" s="26">
        <f>TPS!B29+NPS!B29</f>
        <v>20338.149519006372</v>
      </c>
      <c r="C29" s="26">
        <f>TPS!C29+NPS!C29</f>
        <v>3563.9850816455269</v>
      </c>
      <c r="D29" s="26">
        <f>TPS!D29+NPS!D29</f>
        <v>30609.616552181084</v>
      </c>
      <c r="E29" s="26">
        <f>TPS!E29+NPS!E29</f>
        <v>1792.0555783838058</v>
      </c>
      <c r="F29" s="26">
        <f>TPS!F29+NPS!F29</f>
        <v>0</v>
      </c>
      <c r="G29" s="26">
        <f>TPS!G29+NPS!G29</f>
        <v>1098.0038349964098</v>
      </c>
      <c r="H29" s="26">
        <f>TPS!H29+NPS!H29</f>
        <v>3072.6444467744859</v>
      </c>
      <c r="I29" s="26">
        <f>TPS!I29+NPS!I29</f>
        <v>4131.559742142209</v>
      </c>
      <c r="J29" s="26">
        <f>TPS!J29+NPS!J29</f>
        <v>4422.3063801932003</v>
      </c>
      <c r="K29" s="26">
        <f>TPS!K29+NPS!K29</f>
        <v>0</v>
      </c>
      <c r="L29" s="26">
        <f>TPS!L29+NPS!L29</f>
        <v>0</v>
      </c>
      <c r="M29" s="26">
        <f>TPS!M29+NPS!M29</f>
        <v>0</v>
      </c>
      <c r="N29" s="26">
        <f>TPS!N29+NPS!N29</f>
        <v>0</v>
      </c>
      <c r="O29" s="26">
        <f>TPS!O29+NPS!O29</f>
        <v>0</v>
      </c>
      <c r="P29" s="26">
        <f>TPS!P29+NPS!P29</f>
        <v>1796.0889159064473</v>
      </c>
      <c r="Q29" s="26">
        <f>TPS!Q29+NPS!Q29</f>
        <v>2394.2518458988752</v>
      </c>
      <c r="R29" s="26">
        <f>TPS!R29+NPS!R29</f>
        <v>0</v>
      </c>
      <c r="S29" s="26">
        <f>TPS!S29+NPS!S29</f>
        <v>0</v>
      </c>
      <c r="T29" s="26">
        <f>TPS!T29+NPS!T29</f>
        <v>0</v>
      </c>
      <c r="U29" s="26">
        <f>TPS!U29+NPS!U29</f>
        <v>0</v>
      </c>
      <c r="V29" s="26">
        <f>TPS!V29+NPS!V29</f>
        <v>1093.3599830747198</v>
      </c>
      <c r="W29" s="26">
        <f>TPS!W29+NPS!W29</f>
        <v>0</v>
      </c>
      <c r="X29" s="26">
        <f>TPS!X29+NPS!X29</f>
        <v>0</v>
      </c>
      <c r="Y29" s="26">
        <f>TPS!Y29+NPS!Y29</f>
        <v>0</v>
      </c>
      <c r="Z29" s="26">
        <f>TPS!Z29+NPS!Z29</f>
        <v>2121.4290689709537</v>
      </c>
      <c r="AA29" s="26">
        <f>TPS!AA29+NPS!AA29</f>
        <v>0</v>
      </c>
      <c r="AB29" s="26">
        <f>TPS!AB29+NPS!AB29</f>
        <v>0</v>
      </c>
      <c r="AC29" s="26">
        <f>TPS!AC29+NPS!AC29</f>
        <v>0</v>
      </c>
      <c r="AD29" s="26">
        <f>TPS!AD29+NPS!AD29</f>
        <v>0</v>
      </c>
      <c r="AE29" s="26">
        <f>TPS!AE29+NPS!AE29</f>
        <v>1341.7952544491998</v>
      </c>
      <c r="AF29" s="26">
        <f>TPS!AF29+NPS!AF29</f>
        <v>868.98059562332116</v>
      </c>
      <c r="AG29" s="26">
        <f>TPS!AG29+NPS!AG29</f>
        <v>0</v>
      </c>
      <c r="AH29" s="26">
        <f>TPS!AH29+NPS!AH29</f>
        <v>0</v>
      </c>
      <c r="AI29" s="26">
        <f>TPS!AI29+NPS!AI29</f>
        <v>0</v>
      </c>
      <c r="AJ29" s="26">
        <f>TPS!AJ29+NPS!AJ29</f>
        <v>0</v>
      </c>
      <c r="AK29" s="26">
        <f>TPS!AK29+NPS!AK29</f>
        <v>78644.226799246608</v>
      </c>
      <c r="AL29" s="26">
        <f>TPS!AL29+NPS!AL29</f>
        <v>2864.5580193041378</v>
      </c>
      <c r="AM29" s="26">
        <f>TPS!AM29+NPS!AM29</f>
        <v>2864.5580193041378</v>
      </c>
      <c r="AN29" s="26">
        <f>TPS!AN29+NPS!AN29</f>
        <v>26365.86127122075</v>
      </c>
      <c r="AO29" s="26">
        <f>TPS!AO29+NPS!AO29</f>
        <v>0</v>
      </c>
      <c r="AP29" s="26">
        <f>TPS!AP29+NPS!AP29</f>
        <v>0</v>
      </c>
      <c r="AQ29" s="26">
        <f>TPS!AQ29+NPS!AQ29</f>
        <v>26365.86127122075</v>
      </c>
      <c r="AR29" s="26">
        <f>TPS!AR29+NPS!AR29</f>
        <v>107874.6460897715</v>
      </c>
      <c r="AS29" s="26" t="s">
        <v>69</v>
      </c>
    </row>
    <row r="30" spans="1:45" s="10" customFormat="1" ht="17.100000000000001" customHeight="1" x14ac:dyDescent="0.25">
      <c r="A30" s="24" t="s">
        <v>70</v>
      </c>
      <c r="B30" s="26">
        <f>TPS!B30+NPS!B30</f>
        <v>341355.43529376941</v>
      </c>
      <c r="C30" s="26">
        <f>TPS!C30+NPS!C30</f>
        <v>63705.275530600004</v>
      </c>
      <c r="D30" s="26">
        <f>TPS!D30+NPS!D30</f>
        <v>134065.54147259908</v>
      </c>
      <c r="E30" s="26">
        <f>TPS!E30+NPS!E30</f>
        <v>152549.06321950982</v>
      </c>
      <c r="F30" s="26">
        <f>TPS!F30+NPS!F30</f>
        <v>39296.631152602538</v>
      </c>
      <c r="G30" s="26">
        <f>TPS!G30+NPS!G30</f>
        <v>34900.912243106453</v>
      </c>
      <c r="H30" s="26">
        <f>TPS!H30+NPS!H30</f>
        <v>22518.341640990111</v>
      </c>
      <c r="I30" s="26">
        <f>TPS!I30+NPS!I30</f>
        <v>73233.397904374724</v>
      </c>
      <c r="J30" s="26">
        <f>TPS!J30+NPS!J30</f>
        <v>58676.937474222956</v>
      </c>
      <c r="K30" s="26">
        <f>TPS!K30+NPS!K30</f>
        <v>7740.4470497689099</v>
      </c>
      <c r="L30" s="26">
        <f>TPS!L30+NPS!L30</f>
        <v>5450.0809879536882</v>
      </c>
      <c r="M30" s="26">
        <f>TPS!M30+NPS!M30</f>
        <v>9263.0542457689189</v>
      </c>
      <c r="N30" s="26">
        <f>TPS!N30+NPS!N30</f>
        <v>6946.3182766620803</v>
      </c>
      <c r="O30" s="26">
        <f>TPS!O30+NPS!O30</f>
        <v>11782.757575373724</v>
      </c>
      <c r="P30" s="26">
        <f>TPS!P30+NPS!P30</f>
        <v>15031.5094008704</v>
      </c>
      <c r="Q30" s="26">
        <f>TPS!Q30+NPS!Q30</f>
        <v>8368.4395127048992</v>
      </c>
      <c r="R30" s="26">
        <f>TPS!R30+NPS!R30</f>
        <v>5989.9286907778242</v>
      </c>
      <c r="S30" s="26">
        <f>TPS!S30+NPS!S30</f>
        <v>15107.100822114406</v>
      </c>
      <c r="T30" s="26">
        <f>TPS!T30+NPS!T30</f>
        <v>15636.940051421549</v>
      </c>
      <c r="U30" s="26">
        <f>TPS!U30+NPS!U30</f>
        <v>3880.5792497952675</v>
      </c>
      <c r="V30" s="26">
        <f>TPS!V30+NPS!V30</f>
        <v>11161.08556556785</v>
      </c>
      <c r="W30" s="26">
        <f>TPS!W30+NPS!W30</f>
        <v>6749.3061191904708</v>
      </c>
      <c r="X30" s="26">
        <f>TPS!X30+NPS!X30</f>
        <v>6457.1756059999998</v>
      </c>
      <c r="Y30" s="26">
        <f>TPS!Y30+NPS!Y30</f>
        <v>1790.5878029999999</v>
      </c>
      <c r="Z30" s="26">
        <f>TPS!Z30+NPS!Z30</f>
        <v>25415.8810054557</v>
      </c>
      <c r="AA30" s="26">
        <f>TPS!AA30+NPS!AA30</f>
        <v>7498.4637214742106</v>
      </c>
      <c r="AB30" s="26">
        <f>TPS!AB30+NPS!AB30</f>
        <v>2033.5878029999999</v>
      </c>
      <c r="AC30" s="26">
        <f>TPS!AC30+NPS!AC30</f>
        <v>2034.5878029999999</v>
      </c>
      <c r="AD30" s="26">
        <f>TPS!AD30+NPS!AD30</f>
        <v>3682.6790660000001</v>
      </c>
      <c r="AE30" s="26">
        <f>TPS!AE30+NPS!AE30</f>
        <v>26625.439434205291</v>
      </c>
      <c r="AF30" s="26">
        <f>TPS!AF30+NPS!AF30</f>
        <v>47334.832634799997</v>
      </c>
      <c r="AG30" s="26">
        <f>TPS!AG30+NPS!AG30</f>
        <v>26548.150524000001</v>
      </c>
      <c r="AH30" s="26">
        <f>TPS!AH30+NPS!AH30</f>
        <v>2033.5878029999999</v>
      </c>
      <c r="AI30" s="26">
        <f>TPS!AI30+NPS!AI30</f>
        <v>5121.9242996869734</v>
      </c>
      <c r="AJ30" s="26">
        <f>TPS!AJ30+NPS!AJ30</f>
        <v>1790.5878029999999</v>
      </c>
      <c r="AK30" s="26">
        <f>TPS!AK30+NPS!AK30</f>
        <v>1201776.5687863673</v>
      </c>
      <c r="AL30" s="26">
        <f>TPS!AL30+NPS!AL30</f>
        <v>11433.341138511707</v>
      </c>
      <c r="AM30" s="26">
        <f>TPS!AM30+NPS!AM30</f>
        <v>11433.341138511707</v>
      </c>
      <c r="AN30" s="26">
        <f>TPS!AN30+NPS!AN30</f>
        <v>34937.885271647167</v>
      </c>
      <c r="AO30" s="26">
        <f>TPS!AO30+NPS!AO30</f>
        <v>0</v>
      </c>
      <c r="AP30" s="26">
        <f>TPS!AP30+NPS!AP30</f>
        <v>0</v>
      </c>
      <c r="AQ30" s="26">
        <f>TPS!AQ30+NPS!AQ30</f>
        <v>34937.885271647167</v>
      </c>
      <c r="AR30" s="26">
        <f>TPS!AR30+NPS!AR30</f>
        <v>1248147.7951965262</v>
      </c>
      <c r="AS30" s="26" t="s">
        <v>70</v>
      </c>
    </row>
    <row r="31" spans="1:45" s="10" customFormat="1" ht="17.100000000000001" customHeight="1" x14ac:dyDescent="0.25">
      <c r="A31" s="24" t="s">
        <v>71</v>
      </c>
      <c r="B31" s="26">
        <f>TPS!B31+NPS!B31</f>
        <v>62465.644738080831</v>
      </c>
      <c r="C31" s="26">
        <f>TPS!C31+NPS!C31</f>
        <v>34579.44137655638</v>
      </c>
      <c r="D31" s="26">
        <f>TPS!D31+NPS!D31</f>
        <v>5562.6884780452156</v>
      </c>
      <c r="E31" s="26">
        <f>TPS!E31+NPS!E31</f>
        <v>4439.9363538584212</v>
      </c>
      <c r="F31" s="26">
        <f>TPS!F31+NPS!F31</f>
        <v>7987.1562353974059</v>
      </c>
      <c r="G31" s="26">
        <f>TPS!G31+NPS!G31</f>
        <v>3980.0376649777518</v>
      </c>
      <c r="H31" s="26">
        <f>TPS!H31+NPS!H31</f>
        <v>1355.2457902369836</v>
      </c>
      <c r="I31" s="26">
        <f>TPS!I31+NPS!I31</f>
        <v>4749.0112418905283</v>
      </c>
      <c r="J31" s="26">
        <f>TPS!J31+NPS!J31</f>
        <v>6271.0299692867693</v>
      </c>
      <c r="K31" s="26">
        <f>TPS!K31+NPS!K31</f>
        <v>546.49653999999998</v>
      </c>
      <c r="L31" s="26">
        <f>TPS!L31+NPS!L31</f>
        <v>0</v>
      </c>
      <c r="M31" s="26">
        <f>TPS!M31+NPS!M31</f>
        <v>507.74493610105742</v>
      </c>
      <c r="N31" s="26">
        <f>TPS!N31+NPS!N31</f>
        <v>1712.5823897355904</v>
      </c>
      <c r="O31" s="26">
        <f>TPS!O31+NPS!O31</f>
        <v>1403.6720452413319</v>
      </c>
      <c r="P31" s="26">
        <f>TPS!P31+NPS!P31</f>
        <v>1822.9288622805716</v>
      </c>
      <c r="Q31" s="26">
        <f>TPS!Q31+NPS!Q31</f>
        <v>1683.1517884174361</v>
      </c>
      <c r="R31" s="26">
        <f>TPS!R31+NPS!R31</f>
        <v>0</v>
      </c>
      <c r="S31" s="26">
        <f>TPS!S31+NPS!S31</f>
        <v>830.0322419306799</v>
      </c>
      <c r="T31" s="26">
        <f>TPS!T31+NPS!T31</f>
        <v>10535.68819433418</v>
      </c>
      <c r="U31" s="26">
        <f>TPS!U31+NPS!U31</f>
        <v>0</v>
      </c>
      <c r="V31" s="26">
        <f>TPS!V31+NPS!V31</f>
        <v>1600.0231070191487</v>
      </c>
      <c r="W31" s="26">
        <f>TPS!W31+NPS!W31</f>
        <v>0</v>
      </c>
      <c r="X31" s="26">
        <f>TPS!X31+NPS!X31</f>
        <v>0</v>
      </c>
      <c r="Y31" s="26">
        <f>TPS!Y31+NPS!Y31</f>
        <v>0</v>
      </c>
      <c r="Z31" s="26">
        <f>TPS!Z31+NPS!Z31</f>
        <v>1959.07948645123</v>
      </c>
      <c r="AA31" s="26">
        <f>TPS!AA31+NPS!AA31</f>
        <v>0</v>
      </c>
      <c r="AB31" s="26">
        <f>TPS!AB31+NPS!AB31</f>
        <v>0</v>
      </c>
      <c r="AC31" s="26">
        <f>TPS!AC31+NPS!AC31</f>
        <v>0</v>
      </c>
      <c r="AD31" s="26">
        <f>TPS!AD31+NPS!AD31</f>
        <v>0</v>
      </c>
      <c r="AE31" s="26">
        <f>TPS!AE31+NPS!AE31</f>
        <v>1941.8535281511954</v>
      </c>
      <c r="AF31" s="26">
        <f>TPS!AF31+NPS!AF31</f>
        <v>1166.899803610693</v>
      </c>
      <c r="AG31" s="26">
        <f>TPS!AG31+NPS!AG31</f>
        <v>0</v>
      </c>
      <c r="AH31" s="26">
        <f>TPS!AH31+NPS!AH31</f>
        <v>0</v>
      </c>
      <c r="AI31" s="26">
        <f>TPS!AI31+NPS!AI31</f>
        <v>0</v>
      </c>
      <c r="AJ31" s="26">
        <f>TPS!AJ31+NPS!AJ31</f>
        <v>0</v>
      </c>
      <c r="AK31" s="26">
        <f>TPS!AK31+NPS!AK31</f>
        <v>157100.34477160338</v>
      </c>
      <c r="AL31" s="26">
        <f>TPS!AL31+NPS!AL31</f>
        <v>3463.6543624585865</v>
      </c>
      <c r="AM31" s="26">
        <f>TPS!AM31+NPS!AM31</f>
        <v>3463.6543624585865</v>
      </c>
      <c r="AN31" s="26">
        <f>TPS!AN31+NPS!AN31</f>
        <v>0</v>
      </c>
      <c r="AO31" s="26">
        <f>TPS!AO31+NPS!AO31</f>
        <v>0</v>
      </c>
      <c r="AP31" s="26">
        <f>TPS!AP31+NPS!AP31</f>
        <v>58690.921577968082</v>
      </c>
      <c r="AQ31" s="26">
        <f>TPS!AQ31+NPS!AQ31</f>
        <v>58690.921577968082</v>
      </c>
      <c r="AR31" s="26">
        <f>TPS!AR31+NPS!AR31</f>
        <v>219254.92071203003</v>
      </c>
      <c r="AS31" s="26" t="s">
        <v>71</v>
      </c>
    </row>
    <row r="32" spans="1:45" s="10" customFormat="1" ht="17.100000000000001" customHeight="1" x14ac:dyDescent="0.25">
      <c r="A32" s="24" t="s">
        <v>72</v>
      </c>
      <c r="B32" s="26">
        <f>TPS!B32+NPS!B32</f>
        <v>41816.041782482484</v>
      </c>
      <c r="C32" s="26">
        <f>TPS!C32+NPS!C32</f>
        <v>13963.903769170165</v>
      </c>
      <c r="D32" s="26">
        <f>TPS!D32+NPS!D32</f>
        <v>79759.246088420288</v>
      </c>
      <c r="E32" s="26">
        <f>TPS!E32+NPS!E32</f>
        <v>7397.4092218317492</v>
      </c>
      <c r="F32" s="26">
        <f>TPS!F32+NPS!F32</f>
        <v>3869.1507014598997</v>
      </c>
      <c r="G32" s="26">
        <f>TPS!G32+NPS!G32</f>
        <v>9712.0723542793003</v>
      </c>
      <c r="H32" s="26">
        <f>TPS!H32+NPS!H32</f>
        <v>1156.8644271638284</v>
      </c>
      <c r="I32" s="26">
        <f>TPS!I32+NPS!I32</f>
        <v>19682.956140382004</v>
      </c>
      <c r="J32" s="26">
        <f>TPS!J32+NPS!J32</f>
        <v>13323.368583856372</v>
      </c>
      <c r="K32" s="26">
        <f>TPS!K32+NPS!K32</f>
        <v>0</v>
      </c>
      <c r="L32" s="26">
        <f>TPS!L32+NPS!L32</f>
        <v>0</v>
      </c>
      <c r="M32" s="26">
        <f>TPS!M32+NPS!M32</f>
        <v>0</v>
      </c>
      <c r="N32" s="26">
        <f>TPS!N32+NPS!N32</f>
        <v>1127.66436</v>
      </c>
      <c r="O32" s="26">
        <f>TPS!O32+NPS!O32</f>
        <v>0</v>
      </c>
      <c r="P32" s="26">
        <f>TPS!P32+NPS!P32</f>
        <v>618.30340086872161</v>
      </c>
      <c r="Q32" s="26">
        <f>TPS!Q32+NPS!Q32</f>
        <v>0</v>
      </c>
      <c r="R32" s="26">
        <f>TPS!R32+NPS!R32</f>
        <v>0</v>
      </c>
      <c r="S32" s="26">
        <f>TPS!S32+NPS!S32</f>
        <v>4554.0337675773317</v>
      </c>
      <c r="T32" s="26">
        <f>TPS!T32+NPS!T32</f>
        <v>4407.5707462732698</v>
      </c>
      <c r="U32" s="26">
        <f>TPS!U32+NPS!U32</f>
        <v>0</v>
      </c>
      <c r="V32" s="26">
        <f>TPS!V32+NPS!V32</f>
        <v>1155.0422310695917</v>
      </c>
      <c r="W32" s="26">
        <f>TPS!W32+NPS!W32</f>
        <v>397.66435999999999</v>
      </c>
      <c r="X32" s="26">
        <f>TPS!X32+NPS!X32</f>
        <v>0</v>
      </c>
      <c r="Y32" s="26">
        <f>TPS!Y32+NPS!Y32</f>
        <v>0</v>
      </c>
      <c r="Z32" s="26">
        <f>TPS!Z32+NPS!Z32</f>
        <v>1118.0635391953517</v>
      </c>
      <c r="AA32" s="26">
        <f>TPS!AA32+NPS!AA32</f>
        <v>0</v>
      </c>
      <c r="AB32" s="26">
        <f>TPS!AB32+NPS!AB32</f>
        <v>0</v>
      </c>
      <c r="AC32" s="26">
        <f>TPS!AC32+NPS!AC32</f>
        <v>0</v>
      </c>
      <c r="AD32" s="26">
        <f>TPS!AD32+NPS!AD32</f>
        <v>0</v>
      </c>
      <c r="AE32" s="26">
        <f>TPS!AE32+NPS!AE32</f>
        <v>1016.4687520254018</v>
      </c>
      <c r="AF32" s="26">
        <f>TPS!AF32+NPS!AF32</f>
        <v>661.88494839999998</v>
      </c>
      <c r="AG32" s="26">
        <f>TPS!AG32+NPS!AG32</f>
        <v>0</v>
      </c>
      <c r="AH32" s="26">
        <f>TPS!AH32+NPS!AH32</f>
        <v>0</v>
      </c>
      <c r="AI32" s="26">
        <f>TPS!AI32+NPS!AI32</f>
        <v>0</v>
      </c>
      <c r="AJ32" s="26">
        <f>TPS!AJ32+NPS!AJ32</f>
        <v>0</v>
      </c>
      <c r="AK32" s="26">
        <f>TPS!AK32+NPS!AK32</f>
        <v>205737.70917445575</v>
      </c>
      <c r="AL32" s="26">
        <f>TPS!AL32+NPS!AL32</f>
        <v>2351.0581983298352</v>
      </c>
      <c r="AM32" s="26">
        <f>TPS!AM32+NPS!AM32</f>
        <v>2351.0581983298352</v>
      </c>
      <c r="AN32" s="26">
        <f>TPS!AN32+NPS!AN32</f>
        <v>62582.481199765702</v>
      </c>
      <c r="AO32" s="26">
        <f>TPS!AO32+NPS!AO32</f>
        <v>0</v>
      </c>
      <c r="AP32" s="26">
        <f>TPS!AP32+NPS!AP32</f>
        <v>0</v>
      </c>
      <c r="AQ32" s="26">
        <f>TPS!AQ32+NPS!AQ32</f>
        <v>62582.481199765702</v>
      </c>
      <c r="AR32" s="26">
        <f>TPS!AR32+NPS!AR32</f>
        <v>270671.2485725513</v>
      </c>
      <c r="AS32" s="26" t="s">
        <v>72</v>
      </c>
    </row>
    <row r="33" spans="1:45" s="10" customFormat="1" ht="17.100000000000001" customHeight="1" x14ac:dyDescent="0.25">
      <c r="A33" s="24" t="s">
        <v>73</v>
      </c>
      <c r="B33" s="26">
        <f>TPS!B33+NPS!B33</f>
        <v>32138.056591291759</v>
      </c>
      <c r="C33" s="26">
        <f>TPS!C33+NPS!C33</f>
        <v>7327.1269484719378</v>
      </c>
      <c r="D33" s="26">
        <f>TPS!D33+NPS!D33</f>
        <v>7789.4067114766731</v>
      </c>
      <c r="E33" s="26">
        <f>TPS!E33+NPS!E33</f>
        <v>780.98552924776254</v>
      </c>
      <c r="F33" s="26">
        <f>TPS!F33+NPS!F33</f>
        <v>675.51741476610164</v>
      </c>
      <c r="G33" s="26">
        <f>TPS!G33+NPS!G33</f>
        <v>455.22852317555726</v>
      </c>
      <c r="H33" s="26">
        <f>TPS!H33+NPS!H33</f>
        <v>531.63659963199996</v>
      </c>
      <c r="I33" s="26">
        <f>TPS!I33+NPS!I33</f>
        <v>13002.497038695983</v>
      </c>
      <c r="J33" s="26">
        <f>TPS!J33+NPS!J33</f>
        <v>636.38526504564913</v>
      </c>
      <c r="K33" s="26">
        <f>TPS!K33+NPS!K33</f>
        <v>0</v>
      </c>
      <c r="L33" s="26">
        <f>TPS!L33+NPS!L33</f>
        <v>0</v>
      </c>
      <c r="M33" s="26">
        <f>TPS!M33+NPS!M33</f>
        <v>0</v>
      </c>
      <c r="N33" s="26">
        <f>TPS!N33+NPS!N33</f>
        <v>0</v>
      </c>
      <c r="O33" s="26">
        <f>TPS!O33+NPS!O33</f>
        <v>0</v>
      </c>
      <c r="P33" s="26">
        <f>TPS!P33+NPS!P33</f>
        <v>0</v>
      </c>
      <c r="Q33" s="26">
        <f>TPS!Q33+NPS!Q33</f>
        <v>0</v>
      </c>
      <c r="R33" s="26">
        <f>TPS!R33+NPS!R33</f>
        <v>0</v>
      </c>
      <c r="S33" s="26">
        <f>TPS!S33+NPS!S33</f>
        <v>0</v>
      </c>
      <c r="T33" s="26">
        <f>TPS!T33+NPS!T33</f>
        <v>2392.7345590457871</v>
      </c>
      <c r="U33" s="26">
        <f>TPS!U33+NPS!U33</f>
        <v>0</v>
      </c>
      <c r="V33" s="26">
        <f>TPS!V33+NPS!V33</f>
        <v>0</v>
      </c>
      <c r="W33" s="26">
        <f>TPS!W33+NPS!W33</f>
        <v>0</v>
      </c>
      <c r="X33" s="26">
        <f>TPS!X33+NPS!X33</f>
        <v>0</v>
      </c>
      <c r="Y33" s="26">
        <f>TPS!Y33+NPS!Y33</f>
        <v>0</v>
      </c>
      <c r="Z33" s="26">
        <f>TPS!Z33+NPS!Z33</f>
        <v>847.7980106</v>
      </c>
      <c r="AA33" s="26">
        <f>TPS!AA33+NPS!AA33</f>
        <v>0</v>
      </c>
      <c r="AB33" s="26">
        <f>TPS!AB33+NPS!AB33</f>
        <v>0</v>
      </c>
      <c r="AC33" s="26">
        <f>TPS!AC33+NPS!AC33</f>
        <v>0</v>
      </c>
      <c r="AD33" s="26">
        <f>TPS!AD33+NPS!AD33</f>
        <v>0</v>
      </c>
      <c r="AE33" s="26">
        <f>TPS!AE33+NPS!AE33</f>
        <v>1186.9511412587431</v>
      </c>
      <c r="AF33" s="26">
        <f>TPS!AF33+NPS!AF33</f>
        <v>0</v>
      </c>
      <c r="AG33" s="26">
        <f>TPS!AG33+NPS!AG33</f>
        <v>0</v>
      </c>
      <c r="AH33" s="26">
        <f>TPS!AH33+NPS!AH33</f>
        <v>0</v>
      </c>
      <c r="AI33" s="26">
        <f>TPS!AI33+NPS!AI33</f>
        <v>0</v>
      </c>
      <c r="AJ33" s="26">
        <f>TPS!AJ33+NPS!AJ33</f>
        <v>0</v>
      </c>
      <c r="AK33" s="26">
        <f>TPS!AK33+NPS!AK33</f>
        <v>67764.324332707954</v>
      </c>
      <c r="AL33" s="26">
        <f>TPS!AL33+NPS!AL33</f>
        <v>0</v>
      </c>
      <c r="AM33" s="26">
        <f>TPS!AM33+NPS!AM33</f>
        <v>0</v>
      </c>
      <c r="AN33" s="26">
        <f>TPS!AN33+NPS!AN33</f>
        <v>0</v>
      </c>
      <c r="AO33" s="26">
        <f>TPS!AO33+NPS!AO33</f>
        <v>0</v>
      </c>
      <c r="AP33" s="26">
        <f>TPS!AP33+NPS!AP33</f>
        <v>45311.497452092612</v>
      </c>
      <c r="AQ33" s="26">
        <f>TPS!AQ33+NPS!AQ33</f>
        <v>45311.497452092612</v>
      </c>
      <c r="AR33" s="26">
        <f>TPS!AR33+NPS!AR33</f>
        <v>113075.82178480056</v>
      </c>
      <c r="AS33" s="26" t="s">
        <v>73</v>
      </c>
    </row>
    <row r="34" spans="1:45" s="10" customFormat="1" ht="17.100000000000001" customHeight="1" x14ac:dyDescent="0.25">
      <c r="A34" s="24" t="s">
        <v>74</v>
      </c>
      <c r="B34" s="26">
        <f>TPS!B34+NPS!B34</f>
        <v>51666.585151203035</v>
      </c>
      <c r="C34" s="26">
        <f>TPS!C34+NPS!C34</f>
        <v>52282.100164445495</v>
      </c>
      <c r="D34" s="26">
        <f>TPS!D34+NPS!D34</f>
        <v>21808.801681795507</v>
      </c>
      <c r="E34" s="26">
        <f>TPS!E34+NPS!E34</f>
        <v>10700.411079995378</v>
      </c>
      <c r="F34" s="26">
        <f>TPS!F34+NPS!F34</f>
        <v>9363.9351351649184</v>
      </c>
      <c r="G34" s="26">
        <f>TPS!G34+NPS!G34</f>
        <v>7074.2871601052393</v>
      </c>
      <c r="H34" s="26">
        <f>TPS!H34+NPS!H34</f>
        <v>21416.770007839215</v>
      </c>
      <c r="I34" s="26">
        <f>TPS!I34+NPS!I34</f>
        <v>13070.753592182158</v>
      </c>
      <c r="J34" s="26">
        <f>TPS!J34+NPS!J34</f>
        <v>7497.1455272985204</v>
      </c>
      <c r="K34" s="26">
        <f>TPS!K34+NPS!K34</f>
        <v>3909.7606980650621</v>
      </c>
      <c r="L34" s="26">
        <f>TPS!L34+NPS!L34</f>
        <v>0</v>
      </c>
      <c r="M34" s="26">
        <f>TPS!M34+NPS!M34</f>
        <v>0</v>
      </c>
      <c r="N34" s="26">
        <f>TPS!N34+NPS!N34</f>
        <v>2520.2579068471587</v>
      </c>
      <c r="O34" s="26">
        <f>TPS!O34+NPS!O34</f>
        <v>8270.067220396395</v>
      </c>
      <c r="P34" s="26">
        <f>TPS!P34+NPS!P34</f>
        <v>2595.4166785187381</v>
      </c>
      <c r="Q34" s="26">
        <f>TPS!Q34+NPS!Q34</f>
        <v>3680.2501793247934</v>
      </c>
      <c r="R34" s="26">
        <f>TPS!R34+NPS!R34</f>
        <v>0</v>
      </c>
      <c r="S34" s="26">
        <f>TPS!S34+NPS!S34</f>
        <v>9257.6476743646926</v>
      </c>
      <c r="T34" s="26">
        <f>TPS!T34+NPS!T34</f>
        <v>12197.999134305188</v>
      </c>
      <c r="U34" s="26">
        <f>TPS!U34+NPS!U34</f>
        <v>2461.296629304607</v>
      </c>
      <c r="V34" s="26">
        <f>TPS!V34+NPS!V34</f>
        <v>1441.1209577282043</v>
      </c>
      <c r="W34" s="26">
        <f>TPS!W34+NPS!W34</f>
        <v>0</v>
      </c>
      <c r="X34" s="26">
        <f>TPS!X34+NPS!X34</f>
        <v>0</v>
      </c>
      <c r="Y34" s="26">
        <f>TPS!Y34+NPS!Y34</f>
        <v>0</v>
      </c>
      <c r="Z34" s="26">
        <f>TPS!Z34+NPS!Z34</f>
        <v>3219.0885647539949</v>
      </c>
      <c r="AA34" s="26">
        <f>TPS!AA34+NPS!AA34</f>
        <v>0</v>
      </c>
      <c r="AB34" s="26">
        <f>TPS!AB34+NPS!AB34</f>
        <v>0</v>
      </c>
      <c r="AC34" s="26">
        <f>TPS!AC34+NPS!AC34</f>
        <v>0</v>
      </c>
      <c r="AD34" s="26">
        <f>TPS!AD34+NPS!AD34</f>
        <v>0</v>
      </c>
      <c r="AE34" s="26">
        <f>TPS!AE34+NPS!AE34</f>
        <v>2820.1431976568742</v>
      </c>
      <c r="AF34" s="26">
        <f>TPS!AF34+NPS!AF34</f>
        <v>2643.2976195227975</v>
      </c>
      <c r="AG34" s="26">
        <f>TPS!AG34+NPS!AG34</f>
        <v>0</v>
      </c>
      <c r="AH34" s="26">
        <f>TPS!AH34+NPS!AH34</f>
        <v>0</v>
      </c>
      <c r="AI34" s="26">
        <f>TPS!AI34+NPS!AI34</f>
        <v>1257.222751</v>
      </c>
      <c r="AJ34" s="26">
        <f>TPS!AJ34+NPS!AJ34</f>
        <v>0</v>
      </c>
      <c r="AK34" s="26">
        <f>TPS!AK34+NPS!AK34</f>
        <v>251154.358711818</v>
      </c>
      <c r="AL34" s="26">
        <f>TPS!AL34+NPS!AL34</f>
        <v>3398.1732751491772</v>
      </c>
      <c r="AM34" s="26">
        <f>TPS!AM34+NPS!AM34</f>
        <v>3398.1732751491772</v>
      </c>
      <c r="AN34" s="26">
        <f>TPS!AN34+NPS!AN34</f>
        <v>0</v>
      </c>
      <c r="AO34" s="26">
        <f>TPS!AO34+NPS!AO34</f>
        <v>74653.981943726045</v>
      </c>
      <c r="AP34" s="26">
        <f>TPS!AP34+NPS!AP34</f>
        <v>0</v>
      </c>
      <c r="AQ34" s="26">
        <f>TPS!AQ34+NPS!AQ34</f>
        <v>74653.981943726045</v>
      </c>
      <c r="AR34" s="26">
        <f>TPS!AR34+NPS!AR34</f>
        <v>329206.51393069321</v>
      </c>
      <c r="AS34" s="26" t="s">
        <v>74</v>
      </c>
    </row>
    <row r="35" spans="1:45" s="10" customFormat="1" ht="17.100000000000001" customHeight="1" x14ac:dyDescent="0.25">
      <c r="A35" s="24" t="s">
        <v>75</v>
      </c>
      <c r="B35" s="26">
        <f>TPS!B35+NPS!B35</f>
        <v>59532.402921883884</v>
      </c>
      <c r="C35" s="26">
        <f>TPS!C35+NPS!C35</f>
        <v>44537.474542265045</v>
      </c>
      <c r="D35" s="26">
        <f>TPS!D35+NPS!D35</f>
        <v>28955.868140861618</v>
      </c>
      <c r="E35" s="26">
        <f>TPS!E35+NPS!E35</f>
        <v>5638.4359654842483</v>
      </c>
      <c r="F35" s="26">
        <f>TPS!F35+NPS!F35</f>
        <v>4163.8573568244728</v>
      </c>
      <c r="G35" s="26">
        <f>TPS!G35+NPS!G35</f>
        <v>2064.1864747269092</v>
      </c>
      <c r="H35" s="26">
        <f>TPS!H35+NPS!H35</f>
        <v>6301.9090899723342</v>
      </c>
      <c r="I35" s="26">
        <f>TPS!I35+NPS!I35</f>
        <v>15942.605599634986</v>
      </c>
      <c r="J35" s="26">
        <f>TPS!J35+NPS!J35</f>
        <v>14311.854020529703</v>
      </c>
      <c r="K35" s="26">
        <f>TPS!K35+NPS!K35</f>
        <v>3402.3243587796051</v>
      </c>
      <c r="L35" s="26">
        <f>TPS!L35+NPS!L35</f>
        <v>714.33526096835294</v>
      </c>
      <c r="M35" s="26">
        <f>TPS!M35+NPS!M35</f>
        <v>0</v>
      </c>
      <c r="N35" s="26">
        <f>TPS!N35+NPS!N35</f>
        <v>0</v>
      </c>
      <c r="O35" s="26">
        <f>TPS!O35+NPS!O35</f>
        <v>0</v>
      </c>
      <c r="P35" s="26">
        <f>TPS!P35+NPS!P35</f>
        <v>720.57530164521484</v>
      </c>
      <c r="Q35" s="26">
        <f>TPS!Q35+NPS!Q35</f>
        <v>1578.2626492146983</v>
      </c>
      <c r="R35" s="26">
        <f>TPS!R35+NPS!R35</f>
        <v>0</v>
      </c>
      <c r="S35" s="26">
        <f>TPS!S35+NPS!S35</f>
        <v>1434.4531449480983</v>
      </c>
      <c r="T35" s="26">
        <f>TPS!T35+NPS!T35</f>
        <v>965.26593119999984</v>
      </c>
      <c r="U35" s="26">
        <f>TPS!U35+NPS!U35</f>
        <v>546.49653999999998</v>
      </c>
      <c r="V35" s="26">
        <f>TPS!V35+NPS!V35</f>
        <v>671.00234812284441</v>
      </c>
      <c r="W35" s="26">
        <f>TPS!W35+NPS!W35</f>
        <v>0</v>
      </c>
      <c r="X35" s="26">
        <f>TPS!X35+NPS!X35</f>
        <v>0</v>
      </c>
      <c r="Y35" s="26">
        <f>TPS!Y35+NPS!Y35</f>
        <v>0</v>
      </c>
      <c r="Z35" s="26">
        <f>TPS!Z35+NPS!Z35</f>
        <v>5179.4821689145338</v>
      </c>
      <c r="AA35" s="26">
        <f>TPS!AA35+NPS!AA35</f>
        <v>0</v>
      </c>
      <c r="AB35" s="26">
        <f>TPS!AB35+NPS!AB35</f>
        <v>0</v>
      </c>
      <c r="AC35" s="26">
        <f>TPS!AC35+NPS!AC35</f>
        <v>0</v>
      </c>
      <c r="AD35" s="26">
        <f>TPS!AD35+NPS!AD35</f>
        <v>0</v>
      </c>
      <c r="AE35" s="26">
        <f>TPS!AE35+NPS!AE35</f>
        <v>1087.1844131668304</v>
      </c>
      <c r="AF35" s="26">
        <f>TPS!AF35+NPS!AF35</f>
        <v>674.25648820000004</v>
      </c>
      <c r="AG35" s="26">
        <f>TPS!AG35+NPS!AG35</f>
        <v>0</v>
      </c>
      <c r="AH35" s="26">
        <f>TPS!AH35+NPS!AH35</f>
        <v>0</v>
      </c>
      <c r="AI35" s="26">
        <f>TPS!AI35+NPS!AI35</f>
        <v>0</v>
      </c>
      <c r="AJ35" s="26">
        <f>TPS!AJ35+NPS!AJ35</f>
        <v>0</v>
      </c>
      <c r="AK35" s="26">
        <f>TPS!AK35+NPS!AK35</f>
        <v>198422.23271734334</v>
      </c>
      <c r="AL35" s="26">
        <f>TPS!AL35+NPS!AL35</f>
        <v>0</v>
      </c>
      <c r="AM35" s="26">
        <f>TPS!AM35+NPS!AM35</f>
        <v>0</v>
      </c>
      <c r="AN35" s="26">
        <f>TPS!AN35+NPS!AN35</f>
        <v>0</v>
      </c>
      <c r="AO35" s="26">
        <f>TPS!AO35+NPS!AO35</f>
        <v>0</v>
      </c>
      <c r="AP35" s="26">
        <f>TPS!AP35+NPS!AP35</f>
        <v>85652.418653297398</v>
      </c>
      <c r="AQ35" s="26">
        <f>TPS!AQ35+NPS!AQ35</f>
        <v>85652.418653297398</v>
      </c>
      <c r="AR35" s="26">
        <f>TPS!AR35+NPS!AR35</f>
        <v>284074.65137064073</v>
      </c>
      <c r="AS35" s="26" t="s">
        <v>75</v>
      </c>
    </row>
    <row r="36" spans="1:45" s="10" customFormat="1" ht="17.100000000000001" customHeight="1" x14ac:dyDescent="0.25">
      <c r="A36" s="24" t="s">
        <v>76</v>
      </c>
      <c r="B36" s="26">
        <f>TPS!B36+NPS!B36</f>
        <v>5079.9322572401434</v>
      </c>
      <c r="C36" s="26">
        <f>TPS!C36+NPS!C36</f>
        <v>922.38465287509962</v>
      </c>
      <c r="D36" s="26">
        <f>TPS!D36+NPS!D36</f>
        <v>3415.4717854207966</v>
      </c>
      <c r="E36" s="26">
        <f>TPS!E36+NPS!E36</f>
        <v>7149.5487694836684</v>
      </c>
      <c r="F36" s="26">
        <f>TPS!F36+NPS!F36</f>
        <v>2103.5718432335516</v>
      </c>
      <c r="G36" s="26">
        <f>TPS!G36+NPS!G36</f>
        <v>1060.853768316076</v>
      </c>
      <c r="H36" s="26">
        <f>TPS!H36+NPS!H36</f>
        <v>253.02032105399996</v>
      </c>
      <c r="I36" s="26">
        <f>TPS!I36+NPS!I36</f>
        <v>2332.3885410172297</v>
      </c>
      <c r="J36" s="26">
        <f>TPS!J36+NPS!J36</f>
        <v>1111.3042113747936</v>
      </c>
      <c r="K36" s="26">
        <f>TPS!K36+NPS!K36</f>
        <v>0</v>
      </c>
      <c r="L36" s="26">
        <f>TPS!L36+NPS!L36</f>
        <v>0</v>
      </c>
      <c r="M36" s="26">
        <f>TPS!M36+NPS!M36</f>
        <v>0</v>
      </c>
      <c r="N36" s="26">
        <f>TPS!N36+NPS!N36</f>
        <v>0</v>
      </c>
      <c r="O36" s="26">
        <f>TPS!O36+NPS!O36</f>
        <v>2161.1846422210479</v>
      </c>
      <c r="P36" s="26">
        <f>TPS!P36+NPS!P36</f>
        <v>0</v>
      </c>
      <c r="Q36" s="26">
        <f>TPS!Q36+NPS!Q36</f>
        <v>0</v>
      </c>
      <c r="R36" s="26">
        <f>TPS!R36+NPS!R36</f>
        <v>0</v>
      </c>
      <c r="S36" s="26">
        <f>TPS!S36+NPS!S36</f>
        <v>953.2699808960773</v>
      </c>
      <c r="T36" s="26">
        <f>TPS!T36+NPS!T36</f>
        <v>0</v>
      </c>
      <c r="U36" s="26">
        <f>TPS!U36+NPS!U36</f>
        <v>0</v>
      </c>
      <c r="V36" s="26">
        <f>TPS!V36+NPS!V36</f>
        <v>0</v>
      </c>
      <c r="W36" s="26">
        <f>TPS!W36+NPS!W36</f>
        <v>0</v>
      </c>
      <c r="X36" s="26">
        <f>TPS!X36+NPS!X36</f>
        <v>0</v>
      </c>
      <c r="Y36" s="26">
        <f>TPS!Y36+NPS!Y36</f>
        <v>0</v>
      </c>
      <c r="Z36" s="26">
        <f>TPS!Z36+NPS!Z36</f>
        <v>0</v>
      </c>
      <c r="AA36" s="26">
        <f>TPS!AA36+NPS!AA36</f>
        <v>0</v>
      </c>
      <c r="AB36" s="26">
        <f>TPS!AB36+NPS!AB36</f>
        <v>0</v>
      </c>
      <c r="AC36" s="26">
        <f>TPS!AC36+NPS!AC36</f>
        <v>0</v>
      </c>
      <c r="AD36" s="26">
        <f>TPS!AD36+NPS!AD36</f>
        <v>0</v>
      </c>
      <c r="AE36" s="26">
        <f>TPS!AE36+NPS!AE36</f>
        <v>0</v>
      </c>
      <c r="AF36" s="26">
        <f>TPS!AF36+NPS!AF36</f>
        <v>1087.0638617642917</v>
      </c>
      <c r="AG36" s="26">
        <f>TPS!AG36+NPS!AG36</f>
        <v>0</v>
      </c>
      <c r="AH36" s="26">
        <f>TPS!AH36+NPS!AH36</f>
        <v>0</v>
      </c>
      <c r="AI36" s="26">
        <f>TPS!AI36+NPS!AI36</f>
        <v>0</v>
      </c>
      <c r="AJ36" s="26">
        <f>TPS!AJ36+NPS!AJ36</f>
        <v>0</v>
      </c>
      <c r="AK36" s="26">
        <f>TPS!AK36+NPS!AK36</f>
        <v>27629.994634896771</v>
      </c>
      <c r="AL36" s="26">
        <f>TPS!AL36+NPS!AL36</f>
        <v>814.20355860151335</v>
      </c>
      <c r="AM36" s="26">
        <f>TPS!AM36+NPS!AM36</f>
        <v>814.20355860151335</v>
      </c>
      <c r="AN36" s="26">
        <f>TPS!AN36+NPS!AN36</f>
        <v>0</v>
      </c>
      <c r="AO36" s="26">
        <f>TPS!AO36+NPS!AO36</f>
        <v>15264.739959903256</v>
      </c>
      <c r="AP36" s="26">
        <f>TPS!AP36+NPS!AP36</f>
        <v>0</v>
      </c>
      <c r="AQ36" s="26">
        <f>TPS!AQ36+NPS!AQ36</f>
        <v>15264.739959903256</v>
      </c>
      <c r="AR36" s="26">
        <f>TPS!AR36+NPS!AR36</f>
        <v>43708.938153401534</v>
      </c>
      <c r="AS36" s="26" t="s">
        <v>76</v>
      </c>
    </row>
    <row r="37" spans="1:45" s="10" customFormat="1" ht="17.100000000000001" customHeight="1" x14ac:dyDescent="0.25">
      <c r="A37" s="24" t="s">
        <v>77</v>
      </c>
      <c r="B37" s="26">
        <f>TPS!B37+NPS!B37</f>
        <v>3674.4806035022757</v>
      </c>
      <c r="C37" s="26">
        <f>TPS!C37+NPS!C37</f>
        <v>2322.5805865907005</v>
      </c>
      <c r="D37" s="26">
        <f>TPS!D37+NPS!D37</f>
        <v>1564.7608294555678</v>
      </c>
      <c r="E37" s="26">
        <f>TPS!E37+NPS!E37</f>
        <v>1789.7780062934753</v>
      </c>
      <c r="F37" s="26">
        <f>TPS!F37+NPS!F37</f>
        <v>0</v>
      </c>
      <c r="G37" s="26">
        <f>TPS!G37+NPS!G37</f>
        <v>6045.3749700844292</v>
      </c>
      <c r="H37" s="26">
        <f>TPS!H37+NPS!H37</f>
        <v>0</v>
      </c>
      <c r="I37" s="26">
        <f>TPS!I37+NPS!I37</f>
        <v>2983.9104418424986</v>
      </c>
      <c r="J37" s="26">
        <f>TPS!J37+NPS!J37</f>
        <v>0</v>
      </c>
      <c r="K37" s="26">
        <f>TPS!K37+NPS!K37</f>
        <v>0</v>
      </c>
      <c r="L37" s="26">
        <f>TPS!L37+NPS!L37</f>
        <v>0</v>
      </c>
      <c r="M37" s="26">
        <f>TPS!M37+NPS!M37</f>
        <v>0</v>
      </c>
      <c r="N37" s="26">
        <f>TPS!N37+NPS!N37</f>
        <v>0</v>
      </c>
      <c r="O37" s="26">
        <f>TPS!O37+NPS!O37</f>
        <v>2535.2514232592421</v>
      </c>
      <c r="P37" s="26">
        <f>TPS!P37+NPS!P37</f>
        <v>381.88339055199992</v>
      </c>
      <c r="Q37" s="26">
        <f>TPS!Q37+NPS!Q37</f>
        <v>0</v>
      </c>
      <c r="R37" s="26">
        <f>TPS!R37+NPS!R37</f>
        <v>0</v>
      </c>
      <c r="S37" s="26">
        <f>TPS!S37+NPS!S37</f>
        <v>0</v>
      </c>
      <c r="T37" s="26">
        <f>TPS!T37+NPS!T37</f>
        <v>0</v>
      </c>
      <c r="U37" s="26">
        <f>TPS!U37+NPS!U37</f>
        <v>357.46730055199993</v>
      </c>
      <c r="V37" s="26">
        <f>TPS!V37+NPS!V37</f>
        <v>0</v>
      </c>
      <c r="W37" s="26">
        <f>TPS!W37+NPS!W37</f>
        <v>0</v>
      </c>
      <c r="X37" s="26">
        <f>TPS!X37+NPS!X37</f>
        <v>0</v>
      </c>
      <c r="Y37" s="26">
        <f>TPS!Y37+NPS!Y37</f>
        <v>0</v>
      </c>
      <c r="Z37" s="26">
        <f>TPS!Z37+NPS!Z37</f>
        <v>0</v>
      </c>
      <c r="AA37" s="26">
        <f>TPS!AA37+NPS!AA37</f>
        <v>0</v>
      </c>
      <c r="AB37" s="26">
        <f>TPS!AB37+NPS!AB37</f>
        <v>0</v>
      </c>
      <c r="AC37" s="26">
        <f>TPS!AC37+NPS!AC37</f>
        <v>0</v>
      </c>
      <c r="AD37" s="26">
        <f>TPS!AD37+NPS!AD37</f>
        <v>0</v>
      </c>
      <c r="AE37" s="26">
        <f>TPS!AE37+NPS!AE37</f>
        <v>0</v>
      </c>
      <c r="AF37" s="26">
        <f>TPS!AF37+NPS!AF37</f>
        <v>0</v>
      </c>
      <c r="AG37" s="26">
        <f>TPS!AG37+NPS!AG37</f>
        <v>0</v>
      </c>
      <c r="AH37" s="26">
        <f>TPS!AH37+NPS!AH37</f>
        <v>0</v>
      </c>
      <c r="AI37" s="26">
        <f>TPS!AI37+NPS!AI37</f>
        <v>0</v>
      </c>
      <c r="AJ37" s="26">
        <f>TPS!AJ37+NPS!AJ37</f>
        <v>0</v>
      </c>
      <c r="AK37" s="26">
        <f>TPS!AK37+NPS!AK37</f>
        <v>21655.487552132188</v>
      </c>
      <c r="AL37" s="26">
        <f>TPS!AL37+NPS!AL37</f>
        <v>286.35906559096804</v>
      </c>
      <c r="AM37" s="26">
        <f>TPS!AM37+NPS!AM37</f>
        <v>286.35906559096804</v>
      </c>
      <c r="AN37" s="26">
        <f>TPS!AN37+NPS!AN37</f>
        <v>0</v>
      </c>
      <c r="AO37" s="26">
        <f>TPS!AO37+NPS!AO37</f>
        <v>0</v>
      </c>
      <c r="AP37" s="26">
        <f>TPS!AP37+NPS!AP37</f>
        <v>8775.2565899728797</v>
      </c>
      <c r="AQ37" s="26">
        <f>TPS!AQ37+NPS!AQ37</f>
        <v>8775.2565899728797</v>
      </c>
      <c r="AR37" s="26">
        <f>TPS!AR37+NPS!AR37</f>
        <v>30717.103207696036</v>
      </c>
      <c r="AS37" s="26" t="s">
        <v>77</v>
      </c>
    </row>
    <row r="38" spans="1:45" s="10" customFormat="1" ht="17.100000000000001" customHeight="1" x14ac:dyDescent="0.25">
      <c r="A38" s="24" t="s">
        <v>78</v>
      </c>
      <c r="B38" s="26">
        <f>TPS!B38+NPS!B38</f>
        <v>31688.102201164609</v>
      </c>
      <c r="C38" s="26">
        <f>TPS!C38+NPS!C38</f>
        <v>25243.650585523013</v>
      </c>
      <c r="D38" s="26">
        <f>TPS!D38+NPS!D38</f>
        <v>9796.9292353065066</v>
      </c>
      <c r="E38" s="26">
        <f>TPS!E38+NPS!E38</f>
        <v>2164.719591504655</v>
      </c>
      <c r="F38" s="26">
        <f>TPS!F38+NPS!F38</f>
        <v>0</v>
      </c>
      <c r="G38" s="26">
        <f>TPS!G38+NPS!G38</f>
        <v>14554.881697769695</v>
      </c>
      <c r="H38" s="26">
        <f>TPS!H38+NPS!H38</f>
        <v>1927.8030726536922</v>
      </c>
      <c r="I38" s="26">
        <f>TPS!I38+NPS!I38</f>
        <v>19377.966310966713</v>
      </c>
      <c r="J38" s="26">
        <f>TPS!J38+NPS!J38</f>
        <v>20967.226052787686</v>
      </c>
      <c r="K38" s="26">
        <f>TPS!K38+NPS!K38</f>
        <v>0</v>
      </c>
      <c r="L38" s="26">
        <f>TPS!L38+NPS!L38</f>
        <v>0</v>
      </c>
      <c r="M38" s="26">
        <f>TPS!M38+NPS!M38</f>
        <v>0</v>
      </c>
      <c r="N38" s="26">
        <f>TPS!N38+NPS!N38</f>
        <v>0</v>
      </c>
      <c r="O38" s="26">
        <f>TPS!O38+NPS!O38</f>
        <v>0</v>
      </c>
      <c r="P38" s="26">
        <f>TPS!P38+NPS!P38</f>
        <v>650.33748265199995</v>
      </c>
      <c r="Q38" s="26">
        <f>TPS!Q38+NPS!Q38</f>
        <v>0</v>
      </c>
      <c r="R38" s="26">
        <f>TPS!R38+NPS!R38</f>
        <v>0</v>
      </c>
      <c r="S38" s="26">
        <f>TPS!S38+NPS!S38</f>
        <v>8931.6056250089423</v>
      </c>
      <c r="T38" s="26">
        <f>TPS!T38+NPS!T38</f>
        <v>1030.93107663</v>
      </c>
      <c r="U38" s="26">
        <f>TPS!U38+NPS!U38</f>
        <v>575.92139265199989</v>
      </c>
      <c r="V38" s="26">
        <f>TPS!V38+NPS!V38</f>
        <v>2809.4044153733671</v>
      </c>
      <c r="W38" s="26">
        <f>TPS!W38+NPS!W38</f>
        <v>605.66435999999999</v>
      </c>
      <c r="X38" s="26">
        <f>TPS!X38+NPS!X38</f>
        <v>0</v>
      </c>
      <c r="Y38" s="26">
        <f>TPS!Y38+NPS!Y38</f>
        <v>0</v>
      </c>
      <c r="Z38" s="26">
        <f>TPS!Z38+NPS!Z38</f>
        <v>2583.3255053854973</v>
      </c>
      <c r="AA38" s="26">
        <f>TPS!AA38+NPS!AA38</f>
        <v>0</v>
      </c>
      <c r="AB38" s="26">
        <f>TPS!AB38+NPS!AB38</f>
        <v>0</v>
      </c>
      <c r="AC38" s="26">
        <f>TPS!AC38+NPS!AC38</f>
        <v>0</v>
      </c>
      <c r="AD38" s="26">
        <f>TPS!AD38+NPS!AD38</f>
        <v>0</v>
      </c>
      <c r="AE38" s="26">
        <f>TPS!AE38+NPS!AE38</f>
        <v>2379.0089682363787</v>
      </c>
      <c r="AF38" s="26">
        <f>TPS!AF38+NPS!AF38</f>
        <v>990.14248585802409</v>
      </c>
      <c r="AG38" s="26">
        <f>TPS!AG38+NPS!AG38</f>
        <v>0</v>
      </c>
      <c r="AH38" s="26">
        <f>TPS!AH38+NPS!AH38</f>
        <v>0</v>
      </c>
      <c r="AI38" s="26">
        <f>TPS!AI38+NPS!AI38</f>
        <v>0</v>
      </c>
      <c r="AJ38" s="26">
        <f>TPS!AJ38+NPS!AJ38</f>
        <v>0</v>
      </c>
      <c r="AK38" s="26">
        <f>TPS!AK38+NPS!AK38</f>
        <v>146277.62005947277</v>
      </c>
      <c r="AL38" s="26">
        <f>TPS!AL38+NPS!AL38</f>
        <v>1600.9992875037806</v>
      </c>
      <c r="AM38" s="26">
        <f>TPS!AM38+NPS!AM38</f>
        <v>1600.9992875037806</v>
      </c>
      <c r="AN38" s="26">
        <f>TPS!AN38+NPS!AN38</f>
        <v>0</v>
      </c>
      <c r="AO38" s="26">
        <f>TPS!AO38+NPS!AO38</f>
        <v>0</v>
      </c>
      <c r="AP38" s="26">
        <f>TPS!AP38+NPS!AP38</f>
        <v>26720.13330934463</v>
      </c>
      <c r="AQ38" s="26">
        <f>TPS!AQ38+NPS!AQ38</f>
        <v>26720.13330934463</v>
      </c>
      <c r="AR38" s="26">
        <f>TPS!AR38+NPS!AR38</f>
        <v>174598.75265632119</v>
      </c>
      <c r="AS38" s="26" t="s">
        <v>78</v>
      </c>
    </row>
    <row r="39" spans="1:45" s="10" customFormat="1" ht="17.100000000000001" customHeight="1" x14ac:dyDescent="0.25">
      <c r="A39" s="24" t="s">
        <v>79</v>
      </c>
      <c r="B39" s="26">
        <f>TPS!B39+NPS!B39</f>
        <v>27414.569137553506</v>
      </c>
      <c r="C39" s="26">
        <f>TPS!C39+NPS!C39</f>
        <v>38634.931077508889</v>
      </c>
      <c r="D39" s="26">
        <f>TPS!D39+NPS!D39</f>
        <v>24144.426604433746</v>
      </c>
      <c r="E39" s="26">
        <f>TPS!E39+NPS!E39</f>
        <v>26841.994201755646</v>
      </c>
      <c r="F39" s="26">
        <f>TPS!F39+NPS!F39</f>
        <v>1922.1275263981363</v>
      </c>
      <c r="G39" s="26">
        <f>TPS!G39+NPS!G39</f>
        <v>2778.655081528917</v>
      </c>
      <c r="H39" s="26">
        <f>TPS!H39+NPS!H39</f>
        <v>1345.6962487116775</v>
      </c>
      <c r="I39" s="26">
        <f>TPS!I39+NPS!I39</f>
        <v>16628.90080099172</v>
      </c>
      <c r="J39" s="26">
        <f>TPS!J39+NPS!J39</f>
        <v>11458.110418100605</v>
      </c>
      <c r="K39" s="26">
        <f>TPS!K39+NPS!K39</f>
        <v>1446.5853494493399</v>
      </c>
      <c r="L39" s="26">
        <f>TPS!L39+NPS!L39</f>
        <v>795.32871999999998</v>
      </c>
      <c r="M39" s="26">
        <f>TPS!M39+NPS!M39</f>
        <v>0</v>
      </c>
      <c r="N39" s="26">
        <f>TPS!N39+NPS!N39</f>
        <v>1295.9241461438219</v>
      </c>
      <c r="O39" s="26">
        <f>TPS!O39+NPS!O39</f>
        <v>1164.0136514496003</v>
      </c>
      <c r="P39" s="26">
        <f>TPS!P39+NPS!P39</f>
        <v>1890.8359895512531</v>
      </c>
      <c r="Q39" s="26">
        <f>TPS!Q39+NPS!Q39</f>
        <v>1259.9163467853002</v>
      </c>
      <c r="R39" s="26">
        <f>TPS!R39+NPS!R39</f>
        <v>0</v>
      </c>
      <c r="S39" s="26">
        <f>TPS!S39+NPS!S39</f>
        <v>1514.4149928374059</v>
      </c>
      <c r="T39" s="26">
        <f>TPS!T39+NPS!T39</f>
        <v>3531.2492874703194</v>
      </c>
      <c r="U39" s="26">
        <f>TPS!U39+NPS!U39</f>
        <v>0</v>
      </c>
      <c r="V39" s="26">
        <f>TPS!V39+NPS!V39</f>
        <v>631.11035200713445</v>
      </c>
      <c r="W39" s="26">
        <f>TPS!W39+NPS!W39</f>
        <v>0</v>
      </c>
      <c r="X39" s="26">
        <f>TPS!X39+NPS!X39</f>
        <v>0</v>
      </c>
      <c r="Y39" s="26">
        <f>TPS!Y39+NPS!Y39</f>
        <v>0</v>
      </c>
      <c r="Z39" s="26">
        <f>TPS!Z39+NPS!Z39</f>
        <v>5359.5872603775651</v>
      </c>
      <c r="AA39" s="26">
        <f>TPS!AA39+NPS!AA39</f>
        <v>0</v>
      </c>
      <c r="AB39" s="26">
        <f>TPS!AB39+NPS!AB39</f>
        <v>0</v>
      </c>
      <c r="AC39" s="26">
        <f>TPS!AC39+NPS!AC39</f>
        <v>0</v>
      </c>
      <c r="AD39" s="26">
        <f>TPS!AD39+NPS!AD39</f>
        <v>0</v>
      </c>
      <c r="AE39" s="26">
        <f>TPS!AE39+NPS!AE39</f>
        <v>5334.408643729912</v>
      </c>
      <c r="AF39" s="26">
        <f>TPS!AF39+NPS!AF39</f>
        <v>5098.0019829021621</v>
      </c>
      <c r="AG39" s="26">
        <f>TPS!AG39+NPS!AG39</f>
        <v>863.59918713089382</v>
      </c>
      <c r="AH39" s="26">
        <f>TPS!AH39+NPS!AH39</f>
        <v>0</v>
      </c>
      <c r="AI39" s="26">
        <f>TPS!AI39+NPS!AI39</f>
        <v>0</v>
      </c>
      <c r="AJ39" s="26">
        <f>TPS!AJ39+NPS!AJ39</f>
        <v>0</v>
      </c>
      <c r="AK39" s="26">
        <f>TPS!AK39+NPS!AK39</f>
        <v>181354.38700681756</v>
      </c>
      <c r="AL39" s="26">
        <f>TPS!AL39+NPS!AL39</f>
        <v>3392.689571534288</v>
      </c>
      <c r="AM39" s="26">
        <f>TPS!AM39+NPS!AM39</f>
        <v>3392.689571534288</v>
      </c>
      <c r="AN39" s="26">
        <f>TPS!AN39+NPS!AN39</f>
        <v>0</v>
      </c>
      <c r="AO39" s="26">
        <f>TPS!AO39+NPS!AO39</f>
        <v>0</v>
      </c>
      <c r="AP39" s="26">
        <f>TPS!AP39+NPS!AP39</f>
        <v>47991.992833740289</v>
      </c>
      <c r="AQ39" s="26">
        <f>TPS!AQ39+NPS!AQ39</f>
        <v>47991.992833740289</v>
      </c>
      <c r="AR39" s="26">
        <f>TPS!AR39+NPS!AR39</f>
        <v>232739.06941209215</v>
      </c>
      <c r="AS39" s="26" t="s">
        <v>79</v>
      </c>
    </row>
    <row r="40" spans="1:45" s="10" customFormat="1" ht="17.100000000000001" customHeight="1" x14ac:dyDescent="0.25">
      <c r="A40" s="24" t="s">
        <v>80</v>
      </c>
      <c r="B40" s="26">
        <f>TPS!B40+NPS!B40</f>
        <v>38177.170295755604</v>
      </c>
      <c r="C40" s="26">
        <f>TPS!C40+NPS!C40</f>
        <v>23677.371992280128</v>
      </c>
      <c r="D40" s="26">
        <f>TPS!D40+NPS!D40</f>
        <v>10819.13170058757</v>
      </c>
      <c r="E40" s="26">
        <f>TPS!E40+NPS!E40</f>
        <v>1296.5453813461336</v>
      </c>
      <c r="F40" s="26">
        <f>TPS!F40+NPS!F40</f>
        <v>1426.3578146920852</v>
      </c>
      <c r="G40" s="26">
        <f>TPS!G40+NPS!G40</f>
        <v>846.52000313853478</v>
      </c>
      <c r="H40" s="26">
        <f>TPS!H40+NPS!H40</f>
        <v>688.97489552000002</v>
      </c>
      <c r="I40" s="26">
        <f>TPS!I40+NPS!I40</f>
        <v>8204.6011217100167</v>
      </c>
      <c r="J40" s="26">
        <f>TPS!J40+NPS!J40</f>
        <v>0</v>
      </c>
      <c r="K40" s="26">
        <f>TPS!K40+NPS!K40</f>
        <v>0</v>
      </c>
      <c r="L40" s="26">
        <f>TPS!L40+NPS!L40</f>
        <v>0</v>
      </c>
      <c r="M40" s="26">
        <f>TPS!M40+NPS!M40</f>
        <v>0</v>
      </c>
      <c r="N40" s="26">
        <f>TPS!N40+NPS!N40</f>
        <v>0</v>
      </c>
      <c r="O40" s="26">
        <f>TPS!O40+NPS!O40</f>
        <v>0</v>
      </c>
      <c r="P40" s="26">
        <f>TPS!P40+NPS!P40</f>
        <v>0</v>
      </c>
      <c r="Q40" s="26">
        <f>TPS!Q40+NPS!Q40</f>
        <v>0</v>
      </c>
      <c r="R40" s="26">
        <f>TPS!R40+NPS!R40</f>
        <v>0</v>
      </c>
      <c r="S40" s="26">
        <f>TPS!S40+NPS!S40</f>
        <v>0</v>
      </c>
      <c r="T40" s="26">
        <f>TPS!T40+NPS!T40</f>
        <v>2556.9946278186826</v>
      </c>
      <c r="U40" s="26">
        <f>TPS!U40+NPS!U40</f>
        <v>0</v>
      </c>
      <c r="V40" s="26">
        <f>TPS!V40+NPS!V40</f>
        <v>0</v>
      </c>
      <c r="W40" s="26">
        <f>TPS!W40+NPS!W40</f>
        <v>0</v>
      </c>
      <c r="X40" s="26">
        <f>TPS!X40+NPS!X40</f>
        <v>0</v>
      </c>
      <c r="Y40" s="26">
        <f>TPS!Y40+NPS!Y40</f>
        <v>0</v>
      </c>
      <c r="Z40" s="26">
        <f>TPS!Z40+NPS!Z40</f>
        <v>397.66435999999999</v>
      </c>
      <c r="AA40" s="26">
        <f>TPS!AA40+NPS!AA40</f>
        <v>0</v>
      </c>
      <c r="AB40" s="26">
        <f>TPS!AB40+NPS!AB40</f>
        <v>0</v>
      </c>
      <c r="AC40" s="26">
        <f>TPS!AC40+NPS!AC40</f>
        <v>0</v>
      </c>
      <c r="AD40" s="26">
        <f>TPS!AD40+NPS!AD40</f>
        <v>0</v>
      </c>
      <c r="AE40" s="26">
        <f>TPS!AE40+NPS!AE40</f>
        <v>497.66435999999999</v>
      </c>
      <c r="AF40" s="26">
        <f>TPS!AF40+NPS!AF40</f>
        <v>921.07069105960306</v>
      </c>
      <c r="AG40" s="26">
        <f>TPS!AG40+NPS!AG40</f>
        <v>0</v>
      </c>
      <c r="AH40" s="26">
        <f>TPS!AH40+NPS!AH40</f>
        <v>0</v>
      </c>
      <c r="AI40" s="26">
        <f>TPS!AI40+NPS!AI40</f>
        <v>0</v>
      </c>
      <c r="AJ40" s="26">
        <f>TPS!AJ40+NPS!AJ40</f>
        <v>0</v>
      </c>
      <c r="AK40" s="26">
        <f>TPS!AK40+NPS!AK40</f>
        <v>89510.067243908357</v>
      </c>
      <c r="AL40" s="26">
        <f>TPS!AL40+NPS!AL40</f>
        <v>0</v>
      </c>
      <c r="AM40" s="26">
        <f>TPS!AM40+NPS!AM40</f>
        <v>0</v>
      </c>
      <c r="AN40" s="26">
        <f>TPS!AN40+NPS!AN40</f>
        <v>0</v>
      </c>
      <c r="AO40" s="26">
        <f>TPS!AO40+NPS!AO40</f>
        <v>0</v>
      </c>
      <c r="AP40" s="26">
        <f>TPS!AP40+NPS!AP40</f>
        <v>29384.628948409445</v>
      </c>
      <c r="AQ40" s="26">
        <f>TPS!AQ40+NPS!AQ40</f>
        <v>29384.628948409445</v>
      </c>
      <c r="AR40" s="26">
        <f>TPS!AR40+NPS!AR40</f>
        <v>118894.6961923178</v>
      </c>
      <c r="AS40" s="26" t="s">
        <v>80</v>
      </c>
    </row>
    <row r="41" spans="1:45" s="10" customFormat="1" ht="17.100000000000001" customHeight="1" x14ac:dyDescent="0.25">
      <c r="A41" s="24" t="s">
        <v>81</v>
      </c>
      <c r="B41" s="26">
        <f>TPS!B41+NPS!B41</f>
        <v>28168.590735004815</v>
      </c>
      <c r="C41" s="26">
        <f>TPS!C41+NPS!C41</f>
        <v>35050.804323330696</v>
      </c>
      <c r="D41" s="26">
        <f>TPS!D41+NPS!D41</f>
        <v>4311.0294425881511</v>
      </c>
      <c r="E41" s="26">
        <f>TPS!E41+NPS!E41</f>
        <v>15495.759681457079</v>
      </c>
      <c r="F41" s="26">
        <f>TPS!F41+NPS!F41</f>
        <v>4023.4214853761632</v>
      </c>
      <c r="G41" s="26">
        <f>TPS!G41+NPS!G41</f>
        <v>2876.2266014587317</v>
      </c>
      <c r="H41" s="26">
        <f>TPS!H41+NPS!H41</f>
        <v>1207.4167657260436</v>
      </c>
      <c r="I41" s="26">
        <f>TPS!I41+NPS!I41</f>
        <v>12699.020680667541</v>
      </c>
      <c r="J41" s="26">
        <f>TPS!J41+NPS!J41</f>
        <v>10829.069806575588</v>
      </c>
      <c r="K41" s="26">
        <f>TPS!K41+NPS!K41</f>
        <v>0</v>
      </c>
      <c r="L41" s="26">
        <f>TPS!L41+NPS!L41</f>
        <v>695.32871999999998</v>
      </c>
      <c r="M41" s="26">
        <f>TPS!M41+NPS!M41</f>
        <v>0</v>
      </c>
      <c r="N41" s="26">
        <f>TPS!N41+NPS!N41</f>
        <v>2789.9046922317402</v>
      </c>
      <c r="O41" s="26">
        <f>TPS!O41+NPS!O41</f>
        <v>944.69968159605776</v>
      </c>
      <c r="P41" s="26">
        <f>TPS!P41+NPS!P41</f>
        <v>730.32871999999998</v>
      </c>
      <c r="Q41" s="26">
        <f>TPS!Q41+NPS!Q41</f>
        <v>3574.1632097115535</v>
      </c>
      <c r="R41" s="26">
        <f>TPS!R41+NPS!R41</f>
        <v>0</v>
      </c>
      <c r="S41" s="26">
        <f>TPS!S41+NPS!S41</f>
        <v>4105.07594657151</v>
      </c>
      <c r="T41" s="26">
        <f>TPS!T41+NPS!T41</f>
        <v>1858.1881959805883</v>
      </c>
      <c r="U41" s="26">
        <f>TPS!U41+NPS!U41</f>
        <v>1815.1379708292238</v>
      </c>
      <c r="V41" s="26">
        <f>TPS!V41+NPS!V41</f>
        <v>2369.731288239449</v>
      </c>
      <c r="W41" s="26">
        <f>TPS!W41+NPS!W41</f>
        <v>0</v>
      </c>
      <c r="X41" s="26">
        <f>TPS!X41+NPS!X41</f>
        <v>0</v>
      </c>
      <c r="Y41" s="26">
        <f>TPS!Y41+NPS!Y41</f>
        <v>0</v>
      </c>
      <c r="Z41" s="26">
        <f>TPS!Z41+NPS!Z41</f>
        <v>1163.2152704260925</v>
      </c>
      <c r="AA41" s="26">
        <f>TPS!AA41+NPS!AA41</f>
        <v>0</v>
      </c>
      <c r="AB41" s="26">
        <f>TPS!AB41+NPS!AB41</f>
        <v>0</v>
      </c>
      <c r="AC41" s="26">
        <f>TPS!AC41+NPS!AC41</f>
        <v>0</v>
      </c>
      <c r="AD41" s="26">
        <f>TPS!AD41+NPS!AD41</f>
        <v>0</v>
      </c>
      <c r="AE41" s="26">
        <f>TPS!AE41+NPS!AE41</f>
        <v>6378.6431784660199</v>
      </c>
      <c r="AF41" s="26">
        <f>TPS!AF41+NPS!AF41</f>
        <v>5389.492573270627</v>
      </c>
      <c r="AG41" s="26">
        <f>TPS!AG41+NPS!AG41</f>
        <v>990.68987900000002</v>
      </c>
      <c r="AH41" s="26">
        <f>TPS!AH41+NPS!AH41</f>
        <v>0</v>
      </c>
      <c r="AI41" s="26">
        <f>TPS!AI41+NPS!AI41</f>
        <v>0</v>
      </c>
      <c r="AJ41" s="26">
        <f>TPS!AJ41+NPS!AJ41</f>
        <v>0</v>
      </c>
      <c r="AK41" s="26">
        <f>TPS!AK41+NPS!AK41</f>
        <v>147465.93884850768</v>
      </c>
      <c r="AL41" s="26">
        <f>TPS!AL41+NPS!AL41</f>
        <v>964.08708026434738</v>
      </c>
      <c r="AM41" s="26">
        <f>TPS!AM41+NPS!AM41</f>
        <v>964.08708026434738</v>
      </c>
      <c r="AN41" s="26">
        <f>TPS!AN41+NPS!AN41</f>
        <v>0</v>
      </c>
      <c r="AO41" s="26">
        <f>TPS!AO41+NPS!AO41</f>
        <v>0</v>
      </c>
      <c r="AP41" s="26">
        <f>TPS!AP41+NPS!AP41</f>
        <v>42225.098440262773</v>
      </c>
      <c r="AQ41" s="26">
        <f>TPS!AQ41+NPS!AQ41</f>
        <v>42225.098440262773</v>
      </c>
      <c r="AR41" s="26">
        <f>TPS!AR41+NPS!AR41</f>
        <v>190655.12436903478</v>
      </c>
      <c r="AS41" s="26" t="s">
        <v>81</v>
      </c>
    </row>
    <row r="42" spans="1:45" s="10" customFormat="1" ht="17.100000000000001" customHeight="1" x14ac:dyDescent="0.25">
      <c r="A42" s="24" t="s">
        <v>82</v>
      </c>
      <c r="B42" s="26">
        <f>TPS!B42+NPS!B42</f>
        <v>65081.633889486067</v>
      </c>
      <c r="C42" s="26">
        <f>TPS!C42+NPS!C42</f>
        <v>63723.930150932909</v>
      </c>
      <c r="D42" s="26">
        <f>TPS!D42+NPS!D42</f>
        <v>20666.90594674469</v>
      </c>
      <c r="E42" s="26">
        <f>TPS!E42+NPS!E42</f>
        <v>11739.060593189339</v>
      </c>
      <c r="F42" s="26">
        <f>TPS!F42+NPS!F42</f>
        <v>3481.2668653136934</v>
      </c>
      <c r="G42" s="26">
        <f>TPS!G42+NPS!G42</f>
        <v>5260.3786300593838</v>
      </c>
      <c r="H42" s="26">
        <f>TPS!H42+NPS!H42</f>
        <v>5802.2944397340862</v>
      </c>
      <c r="I42" s="26">
        <f>TPS!I42+NPS!I42</f>
        <v>10723.121871587195</v>
      </c>
      <c r="J42" s="26">
        <f>TPS!J42+NPS!J42</f>
        <v>5952.189257275857</v>
      </c>
      <c r="K42" s="26">
        <f>TPS!K42+NPS!K42</f>
        <v>0</v>
      </c>
      <c r="L42" s="26">
        <f>TPS!L42+NPS!L42</f>
        <v>150</v>
      </c>
      <c r="M42" s="26">
        <f>TPS!M42+NPS!M42</f>
        <v>0</v>
      </c>
      <c r="N42" s="26">
        <f>TPS!N42+NPS!N42</f>
        <v>933</v>
      </c>
      <c r="O42" s="26">
        <f>TPS!O42+NPS!O42</f>
        <v>2080.0614188</v>
      </c>
      <c r="P42" s="26">
        <f>TPS!P42+NPS!P42</f>
        <v>635.63451580000003</v>
      </c>
      <c r="Q42" s="26">
        <f>TPS!Q42+NPS!Q42</f>
        <v>300</v>
      </c>
      <c r="R42" s="26">
        <f>TPS!R42+NPS!R42</f>
        <v>0</v>
      </c>
      <c r="S42" s="26">
        <f>TPS!S42+NPS!S42</f>
        <v>300</v>
      </c>
      <c r="T42" s="26">
        <f>TPS!T42+NPS!T42</f>
        <v>895.06124423999995</v>
      </c>
      <c r="U42" s="26">
        <f>TPS!U42+NPS!U42</f>
        <v>100</v>
      </c>
      <c r="V42" s="26">
        <f>TPS!V42+NPS!V42</f>
        <v>709.70242240000005</v>
      </c>
      <c r="W42" s="26">
        <f>TPS!W42+NPS!W42</f>
        <v>0</v>
      </c>
      <c r="X42" s="26">
        <f>TPS!X42+NPS!X42</f>
        <v>0</v>
      </c>
      <c r="Y42" s="26">
        <f>TPS!Y42+NPS!Y42</f>
        <v>0</v>
      </c>
      <c r="Z42" s="26">
        <f>TPS!Z42+NPS!Z42</f>
        <v>5345.6031157634961</v>
      </c>
      <c r="AA42" s="26">
        <f>TPS!AA42+NPS!AA42</f>
        <v>0</v>
      </c>
      <c r="AB42" s="26">
        <f>TPS!AB42+NPS!AB42</f>
        <v>0</v>
      </c>
      <c r="AC42" s="26">
        <f>TPS!AC42+NPS!AC42</f>
        <v>0</v>
      </c>
      <c r="AD42" s="26">
        <f>TPS!AD42+NPS!AD42</f>
        <v>0</v>
      </c>
      <c r="AE42" s="26">
        <f>TPS!AE42+NPS!AE42</f>
        <v>6163.0147524877775</v>
      </c>
      <c r="AF42" s="26">
        <f>TPS!AF42+NPS!AF42</f>
        <v>3105.9851657381664</v>
      </c>
      <c r="AG42" s="26">
        <f>TPS!AG42+NPS!AG42</f>
        <v>100</v>
      </c>
      <c r="AH42" s="26">
        <f>TPS!AH42+NPS!AH42</f>
        <v>0</v>
      </c>
      <c r="AI42" s="26">
        <f>TPS!AI42+NPS!AI42</f>
        <v>0</v>
      </c>
      <c r="AJ42" s="26">
        <f>TPS!AJ42+NPS!AJ42</f>
        <v>0</v>
      </c>
      <c r="AK42" s="26">
        <f>TPS!AK42+NPS!AK42</f>
        <v>213248.84427955264</v>
      </c>
      <c r="AL42" s="26">
        <f>TPS!AL42+NPS!AL42</f>
        <v>3583</v>
      </c>
      <c r="AM42" s="26">
        <f>TPS!AM42+NPS!AM42</f>
        <v>3583</v>
      </c>
      <c r="AN42" s="26">
        <f>TPS!AN42+NPS!AN42</f>
        <v>0</v>
      </c>
      <c r="AO42" s="26">
        <f>TPS!AO42+NPS!AO42</f>
        <v>0</v>
      </c>
      <c r="AP42" s="26">
        <f>TPS!AP42+NPS!AP42</f>
        <v>110778.26313059201</v>
      </c>
      <c r="AQ42" s="26">
        <f>TPS!AQ42+NPS!AQ42</f>
        <v>110778.26313059201</v>
      </c>
      <c r="AR42" s="26">
        <f>TPS!AR42+NPS!AR42</f>
        <v>327610.10741014464</v>
      </c>
      <c r="AS42" s="26" t="s">
        <v>82</v>
      </c>
    </row>
    <row r="43" spans="1:45" s="10" customFormat="1" ht="17.100000000000001" customHeight="1" x14ac:dyDescent="0.25">
      <c r="A43" s="24" t="s">
        <v>88</v>
      </c>
      <c r="B43" s="26">
        <f>TPS!B43+NPS!B43</f>
        <v>1710719.0252044497</v>
      </c>
      <c r="C43" s="26">
        <f>TPS!C43+NPS!C43</f>
        <v>820778.49500245077</v>
      </c>
      <c r="D43" s="26">
        <f>TPS!D43+NPS!D43</f>
        <v>935484.20131734922</v>
      </c>
      <c r="E43" s="26">
        <f>TPS!E43+NPS!E43</f>
        <v>379079.0345666972</v>
      </c>
      <c r="F43" s="26">
        <f>TPS!F43+NPS!F43</f>
        <v>364327.22975482367</v>
      </c>
      <c r="G43" s="26">
        <f>TPS!G43+NPS!G43</f>
        <v>245562.22956724779</v>
      </c>
      <c r="H43" s="26">
        <f>TPS!H43+NPS!H43</f>
        <v>176159.3487480699</v>
      </c>
      <c r="I43" s="26">
        <f>TPS!I43+NPS!I43</f>
        <v>457324.8811076656</v>
      </c>
      <c r="J43" s="26">
        <f>TPS!J43+NPS!J43</f>
        <v>384552.25859882054</v>
      </c>
      <c r="K43" s="26">
        <f>TPS!K43+NPS!K43</f>
        <v>25788.497045073018</v>
      </c>
      <c r="L43" s="26">
        <f>TPS!L43+NPS!L43</f>
        <v>15059.997307311987</v>
      </c>
      <c r="M43" s="26">
        <f>TPS!M43+NPS!M43</f>
        <v>19033.67454328547</v>
      </c>
      <c r="N43" s="26">
        <f>TPS!N43+NPS!N43</f>
        <v>31825.3672963961</v>
      </c>
      <c r="O43" s="26">
        <f>TPS!O43+NPS!O43</f>
        <v>73463.902967606176</v>
      </c>
      <c r="P43" s="26">
        <f>TPS!P43+NPS!P43</f>
        <v>64950.940310078964</v>
      </c>
      <c r="Q43" s="26">
        <f>TPS!Q43+NPS!Q43</f>
        <v>51896.386410285595</v>
      </c>
      <c r="R43" s="26">
        <f>TPS!R43+NPS!R43</f>
        <v>14683.908646984342</v>
      </c>
      <c r="S43" s="26">
        <f>TPS!S43+NPS!S43</f>
        <v>77174.821332023217</v>
      </c>
      <c r="T43" s="26">
        <f>TPS!T43+NPS!T43</f>
        <v>151137.68024881923</v>
      </c>
      <c r="U43" s="26">
        <f>TPS!U43+NPS!U43</f>
        <v>25951.098298828136</v>
      </c>
      <c r="V43" s="26">
        <f>TPS!V43+NPS!V43</f>
        <v>49826.374744998378</v>
      </c>
      <c r="W43" s="26">
        <f>TPS!W43+NPS!W43</f>
        <v>17037.121847865546</v>
      </c>
      <c r="X43" s="26">
        <f>TPS!X43+NPS!X43</f>
        <v>6457.1756059999998</v>
      </c>
      <c r="Y43" s="26">
        <f>TPS!Y43+NPS!Y43</f>
        <v>1790.5878029999999</v>
      </c>
      <c r="Z43" s="26">
        <f>TPS!Z43+NPS!Z43</f>
        <v>119673.18176637703</v>
      </c>
      <c r="AA43" s="26">
        <f>TPS!AA43+NPS!AA43</f>
        <v>8985.7310245922381</v>
      </c>
      <c r="AB43" s="26">
        <f>TPS!AB43+NPS!AB43</f>
        <v>2033.5878029999999</v>
      </c>
      <c r="AC43" s="26">
        <f>TPS!AC43+NPS!AC43</f>
        <v>2034.5878029999999</v>
      </c>
      <c r="AD43" s="26">
        <f>TPS!AD43+NPS!AD43</f>
        <v>4297.1756059999998</v>
      </c>
      <c r="AE43" s="26">
        <f>TPS!AE43+NPS!AE43</f>
        <v>111726.09324654459</v>
      </c>
      <c r="AF43" s="26">
        <f>TPS!AF43+NPS!AF43</f>
        <v>113738.31562023217</v>
      </c>
      <c r="AG43" s="26">
        <f>TPS!AG43+NPS!AG43</f>
        <v>30415.984869419277</v>
      </c>
      <c r="AH43" s="26">
        <f>TPS!AH43+NPS!AH43</f>
        <v>2033.5878029999999</v>
      </c>
      <c r="AI43" s="26">
        <f>TPS!AI43+NPS!AI43</f>
        <v>6379.1470506869737</v>
      </c>
      <c r="AJ43" s="26">
        <f>TPS!AJ43+NPS!AJ43</f>
        <v>1790.5878029999999</v>
      </c>
      <c r="AK43" s="26">
        <f>TPS!AK43+NPS!AK43</f>
        <v>6503172.218671985</v>
      </c>
      <c r="AL43" s="26">
        <f>TPS!AL43+NPS!AL43</f>
        <v>100000.21499654801</v>
      </c>
      <c r="AM43" s="26">
        <f>TPS!AM43+NPS!AM43</f>
        <v>100000.21499654801</v>
      </c>
      <c r="AN43" s="26">
        <f>TPS!AN43+NPS!AN43</f>
        <v>533434.5197964746</v>
      </c>
      <c r="AO43" s="26">
        <f>TPS!AO43+NPS!AO43</f>
        <v>237483.90272677835</v>
      </c>
      <c r="AP43" s="26">
        <f>TPS!AP43+NPS!AP43</f>
        <v>1025842.2467260882</v>
      </c>
      <c r="AQ43" s="26">
        <f>TPS!AQ43+NPS!AQ43</f>
        <v>1796760.6692493411</v>
      </c>
      <c r="AR43" s="26">
        <f>TPS!AR43+NPS!AR43</f>
        <v>8399933.1029178742</v>
      </c>
      <c r="AS43" s="30"/>
    </row>
    <row r="44" spans="1:45" x14ac:dyDescent="0.25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2"/>
      <c r="AL44" s="31"/>
      <c r="AM44" s="32"/>
      <c r="AN44" s="31"/>
      <c r="AO44" s="31"/>
      <c r="AP44" s="31"/>
      <c r="AQ44" s="32"/>
      <c r="AR44" s="33"/>
    </row>
    <row r="45" spans="1:45" x14ac:dyDescent="0.25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2"/>
      <c r="AL45" s="31"/>
      <c r="AM45" s="32"/>
      <c r="AN45" s="31"/>
      <c r="AO45" s="31"/>
      <c r="AP45" s="31"/>
      <c r="AQ45" s="32"/>
      <c r="AR45" s="33"/>
    </row>
  </sheetData>
  <mergeCells count="2">
    <mergeCell ref="A1:AO3"/>
    <mergeCell ref="AP1:AS3"/>
  </mergeCells>
  <pageMargins left="0.23622047244094488" right="3.937007874015748E-2" top="0.55118110236220474" bottom="0.3543307086614173" header="0.31496062992125984" footer="0.31496062992125984"/>
  <pageSetup paperSize="190" scale="6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AGR</vt:lpstr>
      <vt:lpstr>MSE</vt:lpstr>
      <vt:lpstr>OPS</vt:lpstr>
      <vt:lpstr>TPS</vt:lpstr>
      <vt:lpstr>NPS</vt:lpstr>
      <vt:lpstr>ACP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2015-04-24T10:09:18Z</dcterms:modified>
</cp:coreProperties>
</file>